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5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,7" sheetId="6" r:id="rId6"/>
    <sheet name="8 " sheetId="7" r:id="rId7"/>
    <sheet name="9" sheetId="8" r:id="rId8"/>
    <sheet name="10" sheetId="9" r:id="rId9"/>
    <sheet name="11" sheetId="10" r:id="rId10"/>
    <sheet name="12.13" sheetId="11" r:id="rId11"/>
    <sheet name="14" sheetId="12" r:id="rId12"/>
    <sheet name="15.16" sheetId="13" r:id="rId13"/>
    <sheet name="17.18" sheetId="14" r:id="rId14"/>
  </sheets>
  <externalReferences>
    <externalReference r:id="rId17"/>
  </externalReferences>
  <definedNames/>
  <calcPr fullCalcOnLoad="1" fullPrecision="0"/>
</workbook>
</file>

<file path=xl/sharedStrings.xml><?xml version="1.0" encoding="utf-8"?>
<sst xmlns="http://schemas.openxmlformats.org/spreadsheetml/2006/main" count="1892" uniqueCount="661">
  <si>
    <t xml:space="preserve">1 16 90050 10 0000 140 </t>
  </si>
  <si>
    <t>1 17 01050 10 0000 180</t>
  </si>
  <si>
    <t xml:space="preserve">1 17 05050 10 0000 180                     </t>
  </si>
  <si>
    <t>2 02 02999 10 0000 151</t>
  </si>
  <si>
    <t>Прочие субсидии бюджетам поселений</t>
  </si>
  <si>
    <t xml:space="preserve">                                               Пермское УФАС России</t>
  </si>
  <si>
    <t>1 16 33050 10 0000 140</t>
  </si>
  <si>
    <t>Денежные взыскания (штрафы) за нарушение бюджетного законодательства Российской Федерации о размещении заказов на поставки товаров, выполнение работ, оказание услуг для нужд поселений</t>
  </si>
  <si>
    <t>0310</t>
  </si>
  <si>
    <t>Обеспечение пожарной безопасности</t>
  </si>
  <si>
    <t>Организация сбора и вывоза бытовых отходов и мусора</t>
  </si>
  <si>
    <t>0200</t>
  </si>
  <si>
    <t>Национальная оборона</t>
  </si>
  <si>
    <t>0203</t>
  </si>
  <si>
    <t>Мобилизационная и вневойсковая оборона</t>
  </si>
  <si>
    <t>0502</t>
  </si>
  <si>
    <t>Коммунальное хозяйство</t>
  </si>
  <si>
    <t>2 02 04 999 10 0000 151</t>
  </si>
  <si>
    <t>0501</t>
  </si>
  <si>
    <t>Жилищное хозяйство</t>
  </si>
  <si>
    <t>Прочие межбюджетьные трансферты, предаваемые бюджетам поселений</t>
  </si>
  <si>
    <t>Наименование главного администратора доходов бюджета поселения</t>
  </si>
  <si>
    <t>Вед</t>
  </si>
  <si>
    <t>526</t>
  </si>
  <si>
    <t>Администрация Фроловского сельского поселения</t>
  </si>
  <si>
    <t>Получение бюджетом Фроловского сельского поселения кредитов, полученных из бюджета Пермского муниципального района</t>
  </si>
  <si>
    <t>Погашение бюджетом Фроловского сельского поселения кредитов, полученного из бюджета Пермского муниципального района</t>
  </si>
  <si>
    <t>Увеличение прочих остатков денежных средств бюджета Фроловского сельского поселения</t>
  </si>
  <si>
    <t>Уменьшение прочих остатков денежных средств бюджета Фроловского сельского поселения</t>
  </si>
  <si>
    <t>Наименование главных администраторов источников внутреннего финансирования дефицита бюджета поселения</t>
  </si>
  <si>
    <t>Главные администраторы источников финансирования дефицита бюджета Фроловского сельского поселения</t>
  </si>
  <si>
    <t>Перечень главных администраторов доходов бюджета Фроловского сельского поселения</t>
  </si>
  <si>
    <t>1 14 02052 10 0000 410</t>
  </si>
  <si>
    <t>1 14 02053 10 0000 410</t>
  </si>
  <si>
    <t>1 14 02052 10 0000 440</t>
  </si>
  <si>
    <t>1 14 02053 10 0000 440</t>
  </si>
  <si>
    <t>1 17 02020 10 0000 180</t>
  </si>
  <si>
    <t>2 18 05030 10 0000 180</t>
  </si>
  <si>
    <t>2 18 05010 10 0000 151</t>
  </si>
  <si>
    <t>161</t>
  </si>
  <si>
    <t>Проведение открытого конкурса по отбору управляющих организации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</si>
  <si>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</si>
  <si>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 и автономных  учреждений)  </t>
  </si>
  <si>
    <t>Исполнение обязательств в соответствии с договорами о предоставлении муниципальных гарантий</t>
  </si>
  <si>
    <t xml:space="preserve"> </t>
  </si>
  <si>
    <t>Перечень внутренних заимствований</t>
  </si>
  <si>
    <t>1.1.</t>
  </si>
  <si>
    <t>1.2.</t>
  </si>
  <si>
    <t>погашение основной суммы задолженности</t>
  </si>
  <si>
    <t xml:space="preserve">Итого </t>
  </si>
  <si>
    <t>2 19 05000 10 0000 151</t>
  </si>
  <si>
    <t>№</t>
  </si>
  <si>
    <t>Наименование</t>
  </si>
  <si>
    <t>Проведение открытого конкурса по отбору управляющих организаций</t>
  </si>
  <si>
    <t xml:space="preserve">Выполнение передаваемых полномочий поселений на обеспечение обслуживания получателей средств бюджетов поселений </t>
  </si>
  <si>
    <t xml:space="preserve">Организация и осуществление  мероприятий по гражданской обороне </t>
  </si>
  <si>
    <t>1001</t>
  </si>
  <si>
    <t>Пенсионное обеспечение</t>
  </si>
  <si>
    <t>задолженность на начало финансового года</t>
  </si>
  <si>
    <t>погашение основной суммы задолженности в финансовом году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</si>
  <si>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</si>
  <si>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 (за исключение земельных участков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</si>
  <si>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</si>
  <si>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</si>
  <si>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2. </t>
  </si>
  <si>
    <t>Договоры о предоставлении муниципальных гарантий муниципальныым образованием Фроловское сельское поселение</t>
  </si>
  <si>
    <t>2.1.</t>
  </si>
  <si>
    <t>Предоставление муниципальных гарантий в соответствии с заключенными договорами</t>
  </si>
  <si>
    <t xml:space="preserve">2.2. </t>
  </si>
  <si>
    <t>1 13 02995 10 0000 130</t>
  </si>
  <si>
    <t>межбюд. поселения</t>
  </si>
  <si>
    <t>1</t>
  </si>
  <si>
    <t>Код бюджетной классификации Российской Федерации</t>
  </si>
  <si>
    <t>ВСЕГО ДОХОДОВ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</si>
  <si>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</si>
  <si>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</si>
  <si>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</si>
  <si>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</si>
  <si>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1 16 25010 01 0000 140</t>
  </si>
  <si>
    <t>1 16 25030 01 0000 140</t>
  </si>
  <si>
    <t>1 16 25050 01 0000 140</t>
  </si>
  <si>
    <t>1 16 08000 01 0000 140</t>
  </si>
  <si>
    <t>Код админист-ратора</t>
  </si>
  <si>
    <t>Дотации на выравнивание бюджетной обеспеченности</t>
  </si>
  <si>
    <t>Информирование населения через средства массовой информации</t>
  </si>
  <si>
    <t>0300</t>
  </si>
  <si>
    <t>Итого источников финансирования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</si>
  <si>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</si>
  <si>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0503</t>
  </si>
  <si>
    <t>Благоустройство</t>
  </si>
  <si>
    <t>Озеленение</t>
  </si>
  <si>
    <t>Членский взнос в Совет муниципальных образований</t>
  </si>
  <si>
    <t>1 08 07140 01 0000 110</t>
  </si>
  <si>
    <t>Сумма         тыс. руб.</t>
  </si>
  <si>
    <t>1 05 02010 02 0000 110</t>
  </si>
  <si>
    <t>Доходы от продажи земельных участков, находящихся в государственной и муниципальной собственности собственности (за исключение земельных участков автономных учреждений)</t>
  </si>
  <si>
    <t>1 14 06013 10 0000 430</t>
  </si>
  <si>
    <t>1000</t>
  </si>
  <si>
    <t>Социальная политика</t>
  </si>
  <si>
    <t>1003</t>
  </si>
  <si>
    <t>Код администратора</t>
  </si>
  <si>
    <t>Код классификации источников внутреннего финансирования дефицита бюджета</t>
  </si>
  <si>
    <t>НАЛОГИ НА СОВОКУПНЫЙ ДОХОД</t>
  </si>
  <si>
    <t>1 06 00000 00 0000 000</t>
  </si>
  <si>
    <t>НАЛОГИ НА ИМУЩЕСТВО</t>
  </si>
  <si>
    <t xml:space="preserve">Код </t>
  </si>
  <si>
    <t>Наименование кода дохода бюджета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</si>
  <si>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</si>
  <si>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</si>
  <si>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</si>
  <si>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</si>
  <si>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</si>
  <si>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</si>
  <si>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</si>
  <si>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</si>
  <si>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1 11 00000 00 0000 000</t>
  </si>
  <si>
    <t>ДОХОДЫ ОТ ИСПОЛЬЗОВАНИЯ ИМУЩЕСТВА, НАХОДЯЩЕГОСЯ В ГОСУДАРСТВЕННОЙ  И МУНИЦИПАЛЬНОЙ СОБСТВЕННОСТИ</t>
  </si>
  <si>
    <t xml:space="preserve">1 11 05000 00 0000 120  </t>
  </si>
  <si>
    <t>Сумма, тыс.руб.</t>
  </si>
  <si>
    <t>0700</t>
  </si>
  <si>
    <t>0400</t>
  </si>
  <si>
    <t>Национальная  экономика</t>
  </si>
  <si>
    <t>114 00000 00 0000 000</t>
  </si>
  <si>
    <t>2 00 00000 00 0000 000</t>
  </si>
  <si>
    <t>БЕЗВОЗМЕЗДНЫЕ  ПОСТУПЛЕНИЯ</t>
  </si>
  <si>
    <t>2 02 00000 00 0000 000</t>
  </si>
  <si>
    <t>2 02 01000 00 0000 151</t>
  </si>
  <si>
    <t>2 02 01001 00 0000 151</t>
  </si>
  <si>
    <t>Денежные взыскания (штрафы) и иные суммы, взыскиваемые с лиц, виновных в совершении преступлений и в возмещение ущерба имуществу, зачисляемые в  бюджеты муниципальных районов</t>
  </si>
  <si>
    <t xml:space="preserve">1 16 90050 05 0000 140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</si>
  <si>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</si>
  <si>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</si>
  <si>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</si>
  <si>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Денежные взыскания (штрафы) за административные правонарушения в области  государственного регулирования производства и оборота этилового спирта, алкогольной,  спиртосодержащей и табачной продукции </t>
  </si>
  <si>
    <t>2 02 03000 00 0000 151</t>
  </si>
  <si>
    <t>№ п/п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</si>
  <si>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</si>
  <si>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охране и использовании животного мира</t>
  </si>
  <si>
    <t>100</t>
  </si>
  <si>
    <t>200</t>
  </si>
  <si>
    <t>800</t>
  </si>
  <si>
    <t>Иные бюджетные ассигнования</t>
  </si>
  <si>
    <t>600</t>
  </si>
  <si>
    <t>300</t>
  </si>
  <si>
    <t>Социальное обеспечение и иные выплаты населению</t>
  </si>
  <si>
    <t>2 02 04005 05 0000 151</t>
  </si>
  <si>
    <t xml:space="preserve">1 08 00000 00 0000 000 </t>
  </si>
  <si>
    <t>ГОСУДАРСТВЕННАЯ ПОШЛИНА</t>
  </si>
  <si>
    <t>программы</t>
  </si>
  <si>
    <t>субвенция</t>
  </si>
  <si>
    <t>главного администратора доходов</t>
  </si>
  <si>
    <t xml:space="preserve">1 16  21050 05 0000 140 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</si>
  <si>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</si>
  <si>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 xml:space="preserve"> 1 16 06000 01 0000 140        </t>
  </si>
  <si>
    <t xml:space="preserve">Межбюджетные трансферты, передаваемые бюджетам  муниципальных районов 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</t>
  </si>
  <si>
    <t>Национальная безопасность и правоохранительная деятельность</t>
  </si>
  <si>
    <t>ДОХОДЫ ОТ ПРОДАЖИ МАТЕРИАЛЬНЫХ И НЕМАТЕРИАЛЬНЫХ  АКТИВОВ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</si>
  <si>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</si>
  <si>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поселений)</t>
  </si>
  <si>
    <t>2 02 04000 00 0000 151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</si>
  <si>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</si>
  <si>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</si>
  <si>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Денежные взыскания (штрафы) за нарушение земельного законодательства</t>
  </si>
  <si>
    <t>1 16 25080 01 0000 140</t>
  </si>
  <si>
    <t xml:space="preserve">Денежные взыскания (штрафы) за нарушение водного  законодательства </t>
  </si>
  <si>
    <t>1.</t>
  </si>
  <si>
    <t>1 05 00000 00 0000 000</t>
  </si>
  <si>
    <t>Единый налог на вмененный доход для отдельных видов деятельности</t>
  </si>
  <si>
    <t>0800</t>
  </si>
  <si>
    <t>0801</t>
  </si>
  <si>
    <t>Резервные фонды</t>
  </si>
  <si>
    <t>Другие общегосударственные вопросы</t>
  </si>
  <si>
    <t xml:space="preserve">Культура  и кинематография  </t>
  </si>
  <si>
    <t xml:space="preserve">1 17 05050 05 0000 180                     </t>
  </si>
  <si>
    <t>Прочие неналоговые доходы  бюджетов муниципальных районов</t>
  </si>
  <si>
    <t>0100</t>
  </si>
  <si>
    <t>Общегосударственные вопросы</t>
  </si>
  <si>
    <t>0102 </t>
  </si>
  <si>
    <t>Выполнение передаваемых полномочий поселений на обеспечение обслуживания получателей средств бюджетов поселений</t>
  </si>
  <si>
    <t>0111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</si>
  <si>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</si>
  <si>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  местного самоуправления</t>
  </si>
  <si>
    <t>Глава муниципального образования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</si>
  <si>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</si>
  <si>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</si>
  <si>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Межбюджетные трансферты</t>
  </si>
  <si>
    <t>Дотации бюджетам субъектов Российской федерации и муниципальных образований</t>
  </si>
  <si>
    <t>Социальное обеспечение населения</t>
  </si>
  <si>
    <t>ВСЕГО РАСХОДОВ</t>
  </si>
  <si>
    <t>Денежные взыскания (штрафы) за нарушение законодательства в области охраны окружающей среды</t>
  </si>
  <si>
    <t>1 11 05030 00 0000 120</t>
  </si>
  <si>
    <t>000</t>
  </si>
  <si>
    <t>1 17 01050 05 0000 180</t>
  </si>
  <si>
    <t>Невыясненные поступления, зачисляемые  в бюджеты муниципальных районов</t>
  </si>
  <si>
    <t>188</t>
  </si>
  <si>
    <t>0707</t>
  </si>
  <si>
    <t>Молодежная политика и оздоровление детей</t>
  </si>
  <si>
    <t>1 16 25060 01 0000 140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</si>
  <si>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</si>
  <si>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</si>
  <si>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</si>
  <si>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стр-во</t>
  </si>
  <si>
    <t>ФСР</t>
  </si>
  <si>
    <t>0113</t>
  </si>
  <si>
    <t/>
  </si>
  <si>
    <t>Раздел, подраздел</t>
  </si>
  <si>
    <t>Целевая статья</t>
  </si>
  <si>
    <t>Вид расходов</t>
  </si>
  <si>
    <t>Наименование расходов</t>
  </si>
  <si>
    <t>местный бюджет</t>
  </si>
  <si>
    <t>2</t>
  </si>
  <si>
    <t>3</t>
  </si>
  <si>
    <t>500</t>
  </si>
  <si>
    <t>163</t>
  </si>
  <si>
    <t>Составление протоколов об административных правонарушениях</t>
  </si>
  <si>
    <t xml:space="preserve">1 06 01000 00 0000 110 </t>
  </si>
  <si>
    <t>Налог на имущество физических лиц</t>
  </si>
  <si>
    <t>1 06 01030 10 0000 110</t>
  </si>
  <si>
    <t xml:space="preserve">1 06 06000 00 0000 110 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</si>
  <si>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</si>
  <si>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</si>
  <si>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РФ</t>
  </si>
  <si>
    <t>1 06 06013 10 0000 110</t>
  </si>
  <si>
    <t>земельный налог, взимаемый по ставкам, установленным в соответствии с  подпунктом 1 пункта 1 статьи 394 Налогового кодекса РФ и применяемый 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</si>
  <si>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</si>
  <si>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</si>
  <si>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</si>
  <si>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</si>
  <si>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</si>
  <si>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</t>
  </si>
  <si>
    <t>111 09040 00 0000 120</t>
  </si>
  <si>
    <t>111 09045 10 0000 120</t>
  </si>
  <si>
    <t>1 11 05035 10 0000 120</t>
  </si>
  <si>
    <t>2 02 01001 10 0000 151</t>
  </si>
  <si>
    <t>Дотации из регионального фонда финансовой поддержки поселений</t>
  </si>
  <si>
    <t>Дотации из районного фонда финансовой поддержки поселений</t>
  </si>
  <si>
    <t>2 02 01999 00 0000 151</t>
  </si>
  <si>
    <t>Прочие дотации</t>
  </si>
  <si>
    <t>2 02 01999 10 0000 151</t>
  </si>
  <si>
    <t>Прочие дотацими бюджетам поселений</t>
  </si>
  <si>
    <t>Субвенции бюджетам субъектов и муниципальных образований</t>
  </si>
  <si>
    <t>2 02 03015 00 0000 151</t>
  </si>
  <si>
    <t>Субвенции бюджетам поселении на осуществление полномочии по первичному воинскому учету на территориях, где отсутствуют военные комиссариаты</t>
  </si>
  <si>
    <t>2 02 03015 10 0000 151</t>
  </si>
  <si>
    <t>Субвенции бюджетам на осуществление полномочии по первичному воинскому учету на территориях, где отсутствуют военные комиссариаты</t>
  </si>
  <si>
    <t>2 02 03024 10 0000 151</t>
  </si>
  <si>
    <t>Социальная поддержка отдельных категорий граждан, работающих и проживающих в сельской местности и поселках городского типа (рабочих поселках) по оплате жилищно-коммунальных услуг</t>
  </si>
  <si>
    <t>2 02 04014 10 0000 151</t>
  </si>
  <si>
    <t>Межбюджетные трансферты, передаваемые бюджетам  муниципальных образований осуществление части полномочий по решению вопросов местного значения  в соответствии с заключенными соглашениями</t>
  </si>
  <si>
    <t>Выплаты почетным гражданам Пермского муниципального района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</si>
  <si>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</si>
  <si>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</si>
  <si>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</si>
  <si>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</si>
  <si>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2 07 00000 00 0000 180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</si>
  <si>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</si>
  <si>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</si>
  <si>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</si>
  <si>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>01 05 02 01 10 0000 510</t>
  </si>
  <si>
    <t>01 05 02 01 10 0000 610</t>
  </si>
  <si>
    <t xml:space="preserve">Наименование главных администраторов источников  финансирования дефицита бюджета </t>
  </si>
  <si>
    <t>Код главного администратора</t>
  </si>
  <si>
    <t>Государственная пошлина за совершение нотариальных действий должностными лицами органов местного самоуправления,  уполномоченными в соответствии с законодательными актами Российской Федерации на совершение нотариальных  действий</t>
  </si>
  <si>
    <t xml:space="preserve">1 11 05035 10 0000 120 </t>
  </si>
  <si>
    <t>1 11 09045 10 0000 120</t>
  </si>
  <si>
    <t>Доходы от реализации иного имущества, находящегося в собственности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 материальных запасов по указанному имуществу</t>
  </si>
  <si>
    <t xml:space="preserve">1 16 18050 10 0000 140 </t>
  </si>
  <si>
    <t>1 16 32000 10 0000 140</t>
  </si>
  <si>
    <t xml:space="preserve">1 01 02020 01 0000 110 </t>
  </si>
  <si>
    <t xml:space="preserve">1 05 03010 01 0000 110 </t>
  </si>
  <si>
    <t xml:space="preserve">Единый сельскохозяйственный налог </t>
  </si>
  <si>
    <t>Транспортный налог</t>
  </si>
  <si>
    <t>1 06 04012 02 0000 110</t>
  </si>
  <si>
    <t>Транспортный налог с физических лиц</t>
  </si>
  <si>
    <t>2 02 02000 00 0000 151</t>
  </si>
  <si>
    <t>Субсидии бюджетам субъектов Российской Федерации и муниципальных образований</t>
  </si>
  <si>
    <t>2 02 02999 00 0000 151</t>
  </si>
  <si>
    <t>Прочии субсидии</t>
  </si>
  <si>
    <t>0409</t>
  </si>
  <si>
    <t>Дорожное хозяйство (дорожные фонды)</t>
  </si>
  <si>
    <t>1 06 04011  02 0000 110</t>
  </si>
  <si>
    <t>Транспортный налог с юридических лиц</t>
  </si>
  <si>
    <t>Выполнение передаваемых полномочий поселений по осуществлению внешнего муниципального финансового контроля</t>
  </si>
  <si>
    <t>1 06 04011 02 0000 110</t>
  </si>
  <si>
    <t>Транспортный налог с организации</t>
  </si>
  <si>
    <t>1 16 23051 10 0000 140</t>
  </si>
  <si>
    <t xml:space="preserve">Выполнение функций по проведению проверок деятельности управляющих организаций </t>
  </si>
  <si>
    <t>2 08 05000 10 0000 180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</si>
  <si>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</si>
  <si>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</si>
  <si>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</si>
  <si>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</si>
  <si>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</si>
  <si>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</si>
  <si>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</si>
  <si>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 xml:space="preserve">  2 02 02088 10 0001 151 </t>
  </si>
  <si>
    <t xml:space="preserve">  2 02 02089 10 0001 151 </t>
  </si>
  <si>
    <t>Выполнение функции по осуществлению мониторинга кредиторской задолженности за коммунальные услуги и топливно-энергетические ресурсы</t>
  </si>
  <si>
    <t>Реконструкция газовой котельной в с. Фролы Пермского района</t>
  </si>
  <si>
    <t>1 14 02000 00 0000 440</t>
  </si>
  <si>
    <t>Доходы от реализации имущества, находящегося вгосударственной и муниципальной собственности (за исключение имущества автономных учреждений, а также имущества государственных и муниципальных унитарных предприятий, в том числе казенных)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</si>
  <si>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</si>
  <si>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</si>
  <si>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Выполнение функций по запросу информации у организаций коммунального комплекса по вопросам применения тарифов и надбавок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</si>
  <si>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НК Российской Федерации</t>
  </si>
  <si>
    <t>Налог на доходы физических лиц, полученных от осуществления деятельности физических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</si>
  <si>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2 02 03024 00 0000 151</t>
  </si>
  <si>
    <t>Субвенции местным  бюджетам  на выполнение передаваемых полномочий 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</si>
  <si>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</si>
  <si>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карбюраторов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</si>
  <si>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</si>
  <si>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</si>
  <si>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01 03 01 00 10 0000 710</t>
  </si>
  <si>
    <t>01 03 01 00 10 0000 810</t>
  </si>
  <si>
    <t>2 07 05030 10 0000 180</t>
  </si>
  <si>
    <t>№ 
п/п</t>
  </si>
  <si>
    <t>Наименование   расходов</t>
  </si>
  <si>
    <t xml:space="preserve">Сумма,
 тыс.рублей </t>
  </si>
  <si>
    <t>Содержание  автомобильных дорог и искусственных сооружений на них</t>
  </si>
  <si>
    <t>ВСЕГО</t>
  </si>
  <si>
    <t xml:space="preserve">План приватизации </t>
  </si>
  <si>
    <t>Наименование объекта</t>
  </si>
  <si>
    <t>Адрес</t>
  </si>
  <si>
    <t>Краткая характеристика</t>
  </si>
  <si>
    <t>Год постройки</t>
  </si>
  <si>
    <t>рыночная стоимость, тыс.руб.</t>
  </si>
  <si>
    <t>ИТОГО</t>
  </si>
  <si>
    <t>-</t>
  </si>
  <si>
    <t>2016 год</t>
  </si>
  <si>
    <t>Получение бюджетом Фроловского сельского поселения кредитов, полученных из бюджета Пермского муниципального района в валюте Российской Федерации</t>
  </si>
  <si>
    <t>Погашение бюджетом Фроловского сельского поселения кредитов, полученного из бюджета Пермского муниципального района в валюте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</si>
  <si>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</si>
  <si>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</si>
  <si>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1.1</t>
  </si>
  <si>
    <t>1.2</t>
  </si>
  <si>
    <t>тыс.руб.</t>
  </si>
  <si>
    <t xml:space="preserve">                                                                                                 Приложение  5</t>
  </si>
  <si>
    <t>Приложение 7</t>
  </si>
  <si>
    <t xml:space="preserve"> Приложение 13</t>
  </si>
  <si>
    <t>2017 год</t>
  </si>
  <si>
    <t>2017 год сумма         тыс. руб.</t>
  </si>
  <si>
    <t>2017 г.                  Сумма, тыс.руб.</t>
  </si>
  <si>
    <t>Капитальный ремонт автомобильных дорог и искусственных сооружений на них</t>
  </si>
  <si>
    <t>Предоставление субсидий бюджетным, автономным учреждениям и иным некоммерческим организациям</t>
  </si>
  <si>
    <t>2017 год сумма тыс.руб.</t>
  </si>
  <si>
    <t>Выполнение функций по реализации мероприятий по капитальному ремонту многоквартирных домов</t>
  </si>
  <si>
    <t xml:space="preserve">                                     Приложение 1</t>
  </si>
  <si>
    <t xml:space="preserve">                                                                                                    Приложение 2</t>
  </si>
  <si>
    <t xml:space="preserve">                            Приложение  3</t>
  </si>
  <si>
    <t xml:space="preserve">                                                                                                 Приложение  4</t>
  </si>
  <si>
    <t>Приложение 6</t>
  </si>
  <si>
    <t xml:space="preserve">                                                                                                    Приложение 10</t>
  </si>
  <si>
    <t xml:space="preserve"> Приложение 12</t>
  </si>
  <si>
    <t xml:space="preserve">                                                                                                            Приложение 14</t>
  </si>
  <si>
    <t>Приложение 15</t>
  </si>
  <si>
    <t xml:space="preserve">                                                                                                                               Приложение  16</t>
  </si>
  <si>
    <t>Ремонт автомобильных дорог и искусственных сооружений на них</t>
  </si>
  <si>
    <t>Приложение 17</t>
  </si>
  <si>
    <t xml:space="preserve">1.2. </t>
  </si>
  <si>
    <t xml:space="preserve">                                                                                                                               Приложение  18</t>
  </si>
  <si>
    <t xml:space="preserve">1. </t>
  </si>
  <si>
    <t>Получение кредитов из бюджета Пермского муниципального района</t>
  </si>
  <si>
    <t>муниципального имущества  Фроловского сельского поселения                                                                                            на 2016 и плановый период 2017-2018 годы</t>
  </si>
  <si>
    <t>2018 год</t>
  </si>
  <si>
    <t>Доходы бюджета Фроловского сельского поселения на 2016 год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</si>
  <si>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</si>
  <si>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</si>
  <si>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</si>
  <si>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</si>
  <si>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</si>
  <si>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1 06 06043 10 0000 110</t>
  </si>
  <si>
    <t>Земельный налог с физических лиц</t>
  </si>
  <si>
    <t>1 06 06040 00 0000 110</t>
  </si>
  <si>
    <t>1 11 05026 00 0000 120</t>
  </si>
  <si>
    <t>1 11 05026 10 0000 120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</si>
  <si>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</si>
  <si>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Доходы от продажи земельных участков,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</si>
  <si>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1 14 06033 10 0000 430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</si>
  <si>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2016 год</t>
  </si>
  <si>
    <t>Закупка товаров, работ и услуг для обеспечения государственных (муниципальных) нужд</t>
  </si>
  <si>
    <t>Исполнение решений судов, вступивших в законную силу, оплата государственной пошлины</t>
  </si>
  <si>
    <t>Обеспечение деятельности (оказание услуг, выполнение работ) муниципальных учреждений (организаций)</t>
  </si>
  <si>
    <t>Предоставление субсидии на обеспечение деятельности Фонда молодежных инициатив Пермского муниципального района</t>
  </si>
  <si>
    <t>Расходы в рамках непрограммных направлений деятельности</t>
  </si>
  <si>
    <t xml:space="preserve">91 0 00 00000 </t>
  </si>
  <si>
    <t>Предоставление мер социальной поддержки педагогическим работникам образовательных государственных и муниципальных учреждениях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</si>
  <si>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Основное мероприятие «Социальное обеспечение работников бюджетной сферы»</t>
  </si>
  <si>
    <t>перераспр</t>
  </si>
  <si>
    <t>МБТ с/п</t>
  </si>
  <si>
    <t>ФБ и КБ</t>
  </si>
  <si>
    <t>МБ</t>
  </si>
  <si>
    <t>Сумма,тыс.руб.</t>
  </si>
  <si>
    <t>ВР</t>
  </si>
  <si>
    <t>ЦСР</t>
  </si>
  <si>
    <t xml:space="preserve">                                                               Приложение 8</t>
  </si>
  <si>
    <t>32 0 00 00000</t>
  </si>
  <si>
    <t xml:space="preserve">32 0 05 00000 </t>
  </si>
  <si>
    <t xml:space="preserve">32 0 05 2С020 </t>
  </si>
  <si>
    <t xml:space="preserve">35 0 00 00000 </t>
  </si>
  <si>
    <t xml:space="preserve">35 0 01 00000 </t>
  </si>
  <si>
    <t>Основное мероприятие «Оказание поддержки в обеспечении жильем молодых семей»</t>
  </si>
  <si>
    <t>36 0 00 00000</t>
  </si>
  <si>
    <t>Содержание органов местного самоуправления сельского поселения</t>
  </si>
  <si>
    <t>Основное мероприятие "Управление земельными ресурсами сельского поселения"</t>
  </si>
  <si>
    <t>Проведение землеустроительных работ</t>
  </si>
  <si>
    <t>Проведение кадастровых работ</t>
  </si>
  <si>
    <t>36 0 03 00000</t>
  </si>
  <si>
    <t>36 0 03 4М010</t>
  </si>
  <si>
    <t>36 0 03 4М020</t>
  </si>
  <si>
    <t>Основное мероприятие "Управление муниципальным имуществом сельского поселения"</t>
  </si>
  <si>
    <t xml:space="preserve">36 0 04 00000 </t>
  </si>
  <si>
    <t xml:space="preserve">Оценка рыночной стоимости права на заключение договора аренды муниципального имущества </t>
  </si>
  <si>
    <t>Содержание объектов имущества казны сельского поселения</t>
  </si>
  <si>
    <t>36 0 04 4М040</t>
  </si>
  <si>
    <t>36 0 04 4М060</t>
  </si>
  <si>
    <t>36 0 04 4М070</t>
  </si>
  <si>
    <t>Основное мероприятие "Обеспечение деятельности органов местного самоуправления"</t>
  </si>
  <si>
    <t>Глава сельского поселения</t>
  </si>
  <si>
    <t>Осуществление первичного воинского учета на территориях, где отсутствуют военные комиссариаты</t>
  </si>
  <si>
    <t>Основное мероприятие "Передача полномочий сельского поселения"</t>
  </si>
  <si>
    <t>Выполнение функций  по запросу  информации у организаций коммунального комплекса по вопросам применения тарифов и надбавок</t>
  </si>
  <si>
    <t>Выполнение функций по осуществлению мониторинга кредиторской задолженности за коммунальные услуги и топливно-энергетические ресурсы</t>
  </si>
  <si>
    <t>36 0 05 00000</t>
  </si>
  <si>
    <t>36 0 05 4М080</t>
  </si>
  <si>
    <t>36 0 05 40030</t>
  </si>
  <si>
    <t>36 0 05 2П160</t>
  </si>
  <si>
    <t>36 0 05 51180</t>
  </si>
  <si>
    <t>36 0 06 00000</t>
  </si>
  <si>
    <t>36 0 06 47100</t>
  </si>
  <si>
    <t>36 0 06 47120</t>
  </si>
  <si>
    <t>36 0 06 47130</t>
  </si>
  <si>
    <t>36 0 06 47140</t>
  </si>
  <si>
    <t>36 0 06 47150</t>
  </si>
  <si>
    <t xml:space="preserve">37 0 00 00000 </t>
  </si>
  <si>
    <t xml:space="preserve">37 0 03 00000 </t>
  </si>
  <si>
    <t>Основное мероприятие "Первичные меры пожарной безопасности на территории сельского поселения"</t>
  </si>
  <si>
    <t>Обеспечение первичных мер пожарной безопасности</t>
  </si>
  <si>
    <t>37 0 03 4Б050</t>
  </si>
  <si>
    <t>37 0 06 00000</t>
  </si>
  <si>
    <t>37 0 06 47160</t>
  </si>
  <si>
    <t>Пенсии за выслугу лет лицам, замещавшим муниципальные должности сельского поселения, муниципальным служащим сельского поселения</t>
  </si>
  <si>
    <t xml:space="preserve">91 0 00 4Н040 </t>
  </si>
  <si>
    <t>91 0 00 4Н060</t>
  </si>
  <si>
    <t>91 0 00 4Н070</t>
  </si>
  <si>
    <t>91 0 00 4Н080</t>
  </si>
  <si>
    <t xml:space="preserve">91 0 00 40060 </t>
  </si>
  <si>
    <t>Содержание автомобильных дорог и искуcственных сооружений на них</t>
  </si>
  <si>
    <t>Прочие мероприятия по благоустройству</t>
  </si>
  <si>
    <t xml:space="preserve">Уличное освещение </t>
  </si>
  <si>
    <t>Организация и содержание мест захоронения</t>
  </si>
  <si>
    <t>34 0 00 00000</t>
  </si>
  <si>
    <t>34 1 00 00000</t>
  </si>
  <si>
    <t>34 1 01 00000</t>
  </si>
  <si>
    <t>34 1 01 4Д010</t>
  </si>
  <si>
    <t>34 1 01 4Д020</t>
  </si>
  <si>
    <t>34 1 01 4Д030</t>
  </si>
  <si>
    <t>34 2 00 00000</t>
  </si>
  <si>
    <t>34 2 01 00000</t>
  </si>
  <si>
    <t>34 2 01 4Д 070</t>
  </si>
  <si>
    <t>34 2 01 4Д 080</t>
  </si>
  <si>
    <t>34 2 01 4Д 090</t>
  </si>
  <si>
    <t>34 2 01 4Д 100</t>
  </si>
  <si>
    <t>34 2 01 4Д 110</t>
  </si>
  <si>
    <t>Основное мероприятие "Благоустройство"</t>
  </si>
  <si>
    <t>Проектирование объекта «Строительство автомобильных дорог к земельным участкам, предоставленным многодетным семьям на территории д.Большая Мось, д.Мартьяново Фроловского сельского поселения Пермского муниципального района</t>
  </si>
  <si>
    <t xml:space="preserve">Основное мероприятие "Приведение в нормативное состояние автомобильных дорог" </t>
  </si>
  <si>
    <t>Проектирование объекта Газоснабжения частных жилых домов в д.Замараево, д.Шувалята, д.Липаки, Фроловское сельское поселение</t>
  </si>
  <si>
    <t>Распределительный газопровод с.Фролы ул.Клубная, Фроловского сельского поселения</t>
  </si>
  <si>
    <t xml:space="preserve">Муниципальная программа «Улучшение жилищных условий граждан, проживающих во Фроловском сельском поселении Пермского муниципального района» на 2015-2020 годы
</t>
  </si>
  <si>
    <t>Подпрограмма «Оказание поддержки в обеспечении жильем молодых семей»</t>
  </si>
  <si>
    <t>2018 год сумма         тыс. руб.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</si>
  <si>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2017-2018  годы</t>
  </si>
  <si>
    <t>2017 г.          Сумма                   тыс. руб.</t>
  </si>
  <si>
    <t>2018 г.          Сумма                   тыс. руб.</t>
  </si>
  <si>
    <t>Ведомственная структура расходов бюджета на 2016 год</t>
  </si>
  <si>
    <t>91 0 00 47110</t>
  </si>
  <si>
    <t>Выполнение передаваемымх полномочий поселения на выполнений функций по разработке проектно-изыскательских работ</t>
  </si>
  <si>
    <t>Обеспечение деятельности органов месного самоуправления</t>
  </si>
  <si>
    <t xml:space="preserve">91 0 00 4Б040  </t>
  </si>
  <si>
    <t>37 0 00 00000</t>
  </si>
  <si>
    <t>Обеспечение безопасности населения и территории</t>
  </si>
  <si>
    <t>37  0 06 00000</t>
  </si>
  <si>
    <t xml:space="preserve">Передача полномочий сельского поселения </t>
  </si>
  <si>
    <t>91 0 00 00000</t>
  </si>
  <si>
    <t>37 0 03 00000</t>
  </si>
  <si>
    <t xml:space="preserve">34 0 00 00000 </t>
  </si>
  <si>
    <t xml:space="preserve">Образование </t>
  </si>
  <si>
    <t xml:space="preserve">Культура  </t>
  </si>
  <si>
    <t>33 0 00 00000</t>
  </si>
  <si>
    <t>Обеспечение качественным жильем и услугами жилищно-коммунального хозяйства населения</t>
  </si>
  <si>
    <t>33 2 00 00000</t>
  </si>
  <si>
    <t>34 1 02 00000</t>
  </si>
  <si>
    <t>Основное мероприятие "Строительство (реконструкция) автомобильных дорог местного значения"</t>
  </si>
  <si>
    <t xml:space="preserve">33 0 00 00000 </t>
  </si>
  <si>
    <t>Источники финансирования дефицита бюджета Фроловского сельского поселения на 2016 год</t>
  </si>
  <si>
    <t>Источники финансирования дефицита бюджета Фроловского сельского поселения на 2017-2018 годы</t>
  </si>
  <si>
    <t>Распределение средств дорожного фонда Фроловского сельского поселения на 2016 год</t>
  </si>
  <si>
    <t>Распределение средств дорожного фонда Фроловского сельского поселения   на 2017-2018 годы</t>
  </si>
  <si>
    <t xml:space="preserve">Ремонт автомобильных дорог и искусственных сооружений </t>
  </si>
  <si>
    <t>2018 год сумма тыс.руб.</t>
  </si>
  <si>
    <t>Иные межбюджетные трансферты передаваемые из бюджета Фроловского сельского поселения в бюджет района на 2016 годи плановый период 2017 и 2018 годы</t>
  </si>
  <si>
    <t>Строительство автомобильных дорог к земельным участкам, предоставленным многодетным семьям на территории д.Большая Мось, д.Мартьяново Фроловского сельского поселения Пермского муниципального район</t>
  </si>
  <si>
    <t>Программа муниципальных заимствований Фроловского сельского поселения                                               на 2016 годы</t>
  </si>
  <si>
    <t>Программа муниципальных заимствований Фроловского сельского поселения                                              на 2017 - 2018 годы</t>
  </si>
  <si>
    <t>по состоянию на 01.01.2017 г.,  тыс. руб.</t>
  </si>
  <si>
    <t>Программа муниципальных заимствований Фроловского сельского поселения на 2016 годы</t>
  </si>
  <si>
    <t>Программа муниципальных заимствований Фроловского сельского поселения  на 2017 - 2018 годы</t>
  </si>
  <si>
    <t>по состоянию на 01.01.2018г.,              тыс. руб.</t>
  </si>
  <si>
    <t>по состоянию на 01.01.2019г.,             тыс. руб.</t>
  </si>
  <si>
    <t>2018 г.                  Сумма, тыс.руб.</t>
  </si>
  <si>
    <t>2017 Сумма, тыс.руб.</t>
  </si>
  <si>
    <t>2018 Сумма, тыс.руб.</t>
  </si>
  <si>
    <t xml:space="preserve">                                                                                                    Приложение 11</t>
  </si>
  <si>
    <t>Культура и кинематография</t>
  </si>
  <si>
    <t xml:space="preserve">91 0 00 </t>
  </si>
  <si>
    <t xml:space="preserve">                                                               Приложение 9</t>
  </si>
  <si>
    <t>Предоставление социальных выплат молодым семьям на приобретение (строительство) жилья (в  рамках федеральной целевой программы "Жилище" на 2015-2020 годы)</t>
  </si>
  <si>
    <t>Ведомственная структура расходов на 2017-2018 год</t>
  </si>
  <si>
    <t>Ремонт автомобильных дорог и искусственных сооружений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</si>
  <si>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</si>
  <si>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</si>
  <si>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</si>
  <si>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</si>
  <si>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в части реализации  материальных запасов по указанному имуществу</t>
  </si>
  <si>
    <t>Денежные взыскания (штрафы) за нарушение бюджетного законодательства (в части бюджетов сельских поселений)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</si>
  <si>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</si>
  <si>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</si>
  <si>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</si>
  <si>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2008г.)</t>
  </si>
  <si>
    <t>Прочие неналоговые доходы  бюджетов сельских поселений</t>
  </si>
  <si>
    <t>Дотации бюджетам сельских поселений на выравнивание бюджетной обеспеченности</t>
  </si>
  <si>
    <t>Прочие дотацими бюджетам сельских поселений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</si>
  <si>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</si>
  <si>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</si>
  <si>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</si>
  <si>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</si>
  <si>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</si>
  <si>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</si>
  <si>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субвенции и иных межбюджетных трансфертов имеющих целевое назначение, прошлых лет из бюджетов сельских поселений</t>
  </si>
  <si>
    <t>Код классификации источников внутреннего финансирования бюджета</t>
  </si>
  <si>
    <t xml:space="preserve">01 03 01 00 10 0000 810 </t>
  </si>
  <si>
    <t xml:space="preserve">01 05 02 01 10 1000 510  </t>
  </si>
  <si>
    <t>01 05 02 01 10 1000 610</t>
  </si>
  <si>
    <t>1 06 04000 02 0000 110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</si>
  <si>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</si>
  <si>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</si>
  <si>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>Доходы бюджета Фроловского сельского поселения на 2017 - 2018 годы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</si>
  <si>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 автономных учреждений)</t>
  </si>
  <si>
    <t>Субвенции бюджетам сельских поселении на осуществление полномочии по первичному воинскому учету на территориях, где отсутствуют военные комиссариаты</t>
  </si>
  <si>
    <t>32 0 01 00000</t>
  </si>
  <si>
    <t>32 0 01 40050</t>
  </si>
  <si>
    <t>32 0 02 00000</t>
  </si>
  <si>
    <t>Основное мероприятие "Сохранение и развитие библиотечного дела"</t>
  </si>
  <si>
    <t>32 0 02 40050</t>
  </si>
  <si>
    <t>Предоставление мер социальной поддержки отдельным категориям граждан, работающим в государственных и муниципальных учреждениях Пермского края и проживающим в сельской местности и поселках городского типа (рабочих поселках), по оплате жилого помещения и коммунальных услуг.</t>
  </si>
  <si>
    <t>Муниципальная программа сельского поселения "Обеспечение качественным жильем и услугами жилищно-коммунального хозяйства населения" на 2016-2020 годы</t>
  </si>
  <si>
    <t>Проектирование, 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</si>
  <si>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33 1 01 40110</t>
  </si>
  <si>
    <t>Проектирование, строительство (реконструкция)  объектов общественной инфраструктуры муниципального значения</t>
  </si>
  <si>
    <t>33 1 01 47250</t>
  </si>
  <si>
    <t xml:space="preserve">Подпрограмма  "Проведение капитального ремонта и ликвидации аварийного жилищного фонда, находящегося на территории сельского поселения" </t>
  </si>
  <si>
    <t>Муниципальная программа сельского поселения "Развитие  дорожного хозяйства и благоустройство сельского поселения" на 2016-2020 годы</t>
  </si>
  <si>
    <t>Подпрограмма   "Обеспечение сохранности автомобильных дорог"</t>
  </si>
  <si>
    <t>Подпрограмма    "Благоустройство территории"</t>
  </si>
  <si>
    <t xml:space="preserve">Муниципальная программа сельского поселения "Улучшение жилищных условий граждан" на 2016-2020 годы
</t>
  </si>
  <si>
    <t>35 0 01 L0200</t>
  </si>
  <si>
    <t>Муниципальная программа сельского поселения "Совершенствование муниципального управления" на 2016-2020 годы</t>
  </si>
  <si>
    <t>Взносы на капитальный ремонт общего имущества в многоквартирных домах, в которых расположены жилые помещения, находящихся в собственности сельского поселения</t>
  </si>
  <si>
    <t>Муниципальная программа сельского поселения "Обеспечение безопасности населения и территории"  на 2016-2020 годы</t>
  </si>
  <si>
    <t>Организация и осуществление мероприятий по ГО и ЧС</t>
  </si>
  <si>
    <t>91 0 00 4Н090</t>
  </si>
  <si>
    <t>33 2 03 00000</t>
  </si>
  <si>
    <t>Капитальный ремонт систем коммунального комплекса</t>
  </si>
  <si>
    <t>Выполнение функций заказчика по строительству объектов</t>
  </si>
  <si>
    <t>34 1 04 47200</t>
  </si>
  <si>
    <t>34 1 04 00000</t>
  </si>
  <si>
    <t>Проектирование, строительство (реконструкция)  автомобильных дорог общего пользования местного значения</t>
  </si>
  <si>
    <t xml:space="preserve">91 0 00 4Н090 </t>
  </si>
  <si>
    <t>Подпрограмма  "Обеспечение сохранности автомобильных дорог"</t>
  </si>
  <si>
    <t xml:space="preserve">Муниципальная программа сельского поселения "Развитие сферы культуры" на 2016-2020 годы 
</t>
  </si>
  <si>
    <t>Основное мероприятие "Сохранение и развитие традиционной народной культуры, нематериального культурного наследия народов сельского поселения"</t>
  </si>
  <si>
    <t>Основное мероприятие «Оказание социальной поддержки в обеспечении жильем молодых семей»</t>
  </si>
  <si>
    <t>Предоставление социальных выплат молодым семьям на приобретение (строительство) жилья (в рамках федеральной целевой программы "Жилище" на 2015- 2020 годы)</t>
  </si>
  <si>
    <t xml:space="preserve">33 2 03 47200 </t>
  </si>
  <si>
    <t xml:space="preserve">Муниципальная программа сельского поселения "Развитие сферы культуры" на 2016-2020 годы 
</t>
  </si>
  <si>
    <t>Прочие поступления от использования имущества, находящегося в собственности сельских поселений (за исключением имущества бюджетных и автономных учреждений, а также имущества  муниципальных унитарных предприятий, в том числе казенных)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</si>
  <si>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</si>
  <si>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</si>
  <si>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</si>
  <si>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</si>
  <si>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сельских поселений  на выполнение передаваемых полномочий  субъектов Российской Федерации</t>
  </si>
  <si>
    <t xml:space="preserve">Муниципальная программа сельского поселения "Развитие сферы культуры" на 2016-2020 годы»
</t>
  </si>
  <si>
    <t>Основное мероприятие "Социальное обеспечение работников бюджетной сферы"</t>
  </si>
  <si>
    <t>Подпрограмма "Благоустройство территории"</t>
  </si>
  <si>
    <t>Резервный фонд администрации сельского поселения</t>
  </si>
  <si>
    <t>91 0 00 40060</t>
  </si>
  <si>
    <t>Исполнение решений судов, вступивших в законную силу, оплата госудорственной пошлины</t>
  </si>
  <si>
    <t xml:space="preserve">Муниципальная программа сельского поселения "Развитие сферы культуры" на 2016-2020 годы
</t>
  </si>
  <si>
    <t>33 0 01 00000</t>
  </si>
  <si>
    <t>33 0 06 00000</t>
  </si>
  <si>
    <t>33 0 06 47190</t>
  </si>
  <si>
    <t>33 0 06 47200</t>
  </si>
  <si>
    <t xml:space="preserve">Основное мероприятие "Передача полномочий сельского поселения" </t>
  </si>
  <si>
    <r>
      <t xml:space="preserve">Основное мероприятие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 xml:space="preserve">Передача полномочий сельского поселения" </t>
    </r>
  </si>
  <si>
    <t xml:space="preserve">Резервные фонды администрации сельского поселения </t>
  </si>
  <si>
    <t>в том числе:</t>
  </si>
  <si>
    <t>Приведение в нормативное состояние автомобильных дорог:</t>
  </si>
  <si>
    <t xml:space="preserve"> 2016 год</t>
  </si>
  <si>
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 </t>
  </si>
  <si>
    <t>Акцизы по подакцизным товарам (продукции), производимым на территорий Российской Федерации</t>
  </si>
  <si>
    <t>Основное мероприятие "Строительство (реконструкция) объектов общественной инфраструктуры муниципального значения, приобретение объектов недвижимости имущества в муниципальную собственность"</t>
  </si>
  <si>
    <t>Предоставление мер социальной поддержки отдельным категориям граждан, работающим в государственных и муниципальных учреждениях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</si>
  <si>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Основное мероприятие"Оказание социальной поддержки в обеспечении жильем молодых семей"</t>
  </si>
  <si>
    <t>8</t>
  </si>
  <si>
    <t>9</t>
  </si>
  <si>
    <t>Принятие решений о согласовании переустройства и перепланироваке жилых помещений</t>
  </si>
  <si>
    <t>Принятие решений о переводе жилого помещения в нежилое помещение и нежилого помещения в жилое помещение</t>
  </si>
  <si>
    <t>91 0 00 47230</t>
  </si>
  <si>
    <t>Принятие решений о согласовании переустройства и перепланировки жилых помещений</t>
  </si>
  <si>
    <t>91 0 00 47240</t>
  </si>
  <si>
    <t xml:space="preserve">Принятие решений о переводе жилого помещения в нежилое помещение и нежилого помещения в жилое </t>
  </si>
  <si>
    <t>33 0 01 L0180</t>
  </si>
  <si>
    <t xml:space="preserve">                                                                    к решению Совета депутатов от 25.12.2015 № 149</t>
  </si>
  <si>
    <t>33 0 04 00000</t>
  </si>
  <si>
    <t xml:space="preserve">Основное мероприятие "Капитальный ремонт и модернизация жилищного фонда" </t>
  </si>
  <si>
    <t>33 0 04 4Ж100</t>
  </si>
  <si>
    <t>Капитальный ремонт многоквартирных домов</t>
  </si>
  <si>
    <t>33 0 04 09601</t>
  </si>
  <si>
    <t>Обеспечение мероприятий по капитальному ремонту многоквартирных домов</t>
  </si>
  <si>
    <t xml:space="preserve">     к решению Совета депутатов от 25.12.2015 № 149</t>
  </si>
  <si>
    <t xml:space="preserve">                             к решению Совета депутатов от 25.12.2015 № 149</t>
  </si>
  <si>
    <t xml:space="preserve">                                                              к решению Совета депутатов от 25.12.2015 № 149</t>
  </si>
  <si>
    <t xml:space="preserve">                к решению Совета депутатов от 25.12.2015 № 149</t>
  </si>
  <si>
    <t xml:space="preserve">                                                                               к решению Совета депутатов от 25.12.2015 № 149</t>
  </si>
  <si>
    <t xml:space="preserve">                                                                                 к решению Совета депутатов от 25.12.2015 № 149</t>
  </si>
  <si>
    <t xml:space="preserve">                                                                  к решению Совета депутатов от 25.12.2015 № 149</t>
  </si>
  <si>
    <t xml:space="preserve">                                                            к решению Совета депутатов от 25.12.2015 № 149</t>
  </si>
  <si>
    <t xml:space="preserve">     к решению Совета депутатов от  25.12.2015 № 149</t>
  </si>
  <si>
    <t xml:space="preserve"> к решению Совета депутатов от 25.12.2015  № 149  </t>
  </si>
  <si>
    <t xml:space="preserve"> к решению Совета депутатов от  25.12.2015 № 149</t>
  </si>
  <si>
    <t xml:space="preserve">                                                                                                           к решению Совета депутатов от 25.12.2015 № 149</t>
  </si>
  <si>
    <t xml:space="preserve">                                                                      к решению Совета депутатов от  25.12.2015 № 149</t>
  </si>
  <si>
    <t xml:space="preserve">к решению Совета депутатов от 25.12.2015 № 149  </t>
  </si>
  <si>
    <t xml:space="preserve">к решению Совета депутатов от  25.12.2015 № 149 </t>
  </si>
  <si>
    <t xml:space="preserve">к решению Совета депутатов от 25.12.2015 № 149 </t>
  </si>
  <si>
    <t>Подпрограмма  "Благоустройство территории"</t>
  </si>
  <si>
    <t>34 1 02 47260</t>
  </si>
  <si>
    <t>Проектирование, строительство (реконструкция) объектов общественной инфраструктуры муниципального значения</t>
  </si>
  <si>
    <t>Основное мероприятие "Приведение в нормативное состояние учреждений культуры"</t>
  </si>
  <si>
    <t>32 0 06 00000</t>
  </si>
  <si>
    <t>Капитальный ремонт входной группы Фроловского СДК</t>
  </si>
  <si>
    <t>Приобретение Одежды сцены Фроловского СДК</t>
  </si>
  <si>
    <t>Капитальный ремонт фойе Фроловского СДК</t>
  </si>
  <si>
    <t>Капитальный ремонт сети электроосвещения Фроловского СДК</t>
  </si>
  <si>
    <t xml:space="preserve">Обеспечение мероприятий по капитальному ремонту многоквартирных домов </t>
  </si>
  <si>
    <t>Основное мероприятие "Капитальный ремон и модернизация жилищного фонда"</t>
  </si>
  <si>
    <t>32 0 06 0000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</si>
  <si>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</si>
  <si>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доходов бюджета поселения</t>
  </si>
  <si>
    <t>Доходы от реализации имущества, находящегося в опреативном управлений учреждений, находящихся в ведений органов управления поселений (за исключением имущества муниципальных бюджетных и автономных учреждений) в части реализации  основных средств по указанному имуществу</t>
  </si>
  <si>
    <t>Доходы от реализации имущества, находящегося в опреативном управлений учреждений, находящихся в ведений органов управления поселений (за исключением имущества муниципальных бюджетных и автономных учреждений) в части реализации  материальных запасов  по указанному имуществу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</si>
</sst>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#,##0.0"/>
    <numFmt numFmtId="184" formatCode="_(* #,##0.0_);_(* \(#,##0.0\);_(* &quot;-&quot;??_);_(@_)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_р_.;\-#,##0.0_р_."/>
    <numFmt numFmtId="191" formatCode="000"/>
    <numFmt numFmtId="192" formatCode="_-* #,##0.0_р_._-;\-* #,##0.0_р_._-;_-* &quot;-&quot;??_р_._-;_-@_-"/>
    <numFmt numFmtId="193" formatCode="0.0000"/>
    <numFmt numFmtId="194" formatCode="_-* #,##0.000_р_._-;\-* #,##0.000_р_._-;_-* &quot;-&quot;???_р_._-;_-@_-"/>
    <numFmt numFmtId="195" formatCode="?"/>
    <numFmt numFmtId="196" formatCode="#,##0.0_р_."/>
    <numFmt numFmtId="197" formatCode="#,##0.000_р_."/>
    <numFmt numFmtId="198" formatCode="#,##0.00_ ;\-#,##0.00\ "/>
    <numFmt numFmtId="199" formatCode="_(* #,##0.000_);_(* \(#,##0.000\);_(* &quot;-&quot;??_);_(@_)"/>
    <numFmt numFmtId="200" formatCode="_-* #,##0.0_р_._-;\-* #,##0.0_р_._-;_-* &quot;-&quot;_р_._-;_-@_-"/>
    <numFmt numFmtId="201" formatCode="#,##0.0_ ;\-#,##0.0\ "/>
    <numFmt numFmtId="202" formatCode="#,##0.000"/>
    <numFmt numFmtId="203" formatCode="#,##0.00_р_."/>
    <numFmt numFmtId="204" formatCode="_(* #,##0_);_(* \(#,##0\);_(* &quot;-&quot;??_);_(@_)"/>
    <numFmt numFmtId="205" formatCode="_-* #,##0.0_р_._-;\-* #,##0.0_р_._-;_-* &quot;-&quot;???_р_._-;_-@_-"/>
    <numFmt numFmtId="206" formatCode="[$-FC19]d\ mmmm\ yyyy\ &quot;г.&quot;"/>
  </numFmts>
  <fonts count="6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 Cyr"/>
      <family val="1"/>
    </font>
    <font>
      <b/>
      <sz val="10"/>
      <name val="Arial"/>
      <family val="2"/>
    </font>
    <font>
      <b/>
      <sz val="10"/>
      <name val="Times New Roman Cyr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" fontId="15" fillId="0" borderId="1" applyNumberFormat="0" applyProtection="0">
      <alignment horizontal="right" vertical="center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15" fillId="3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478">
    <xf numFmtId="0" fontId="0" fillId="0" borderId="0" xfId="0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vertical="top" wrapText="1"/>
    </xf>
    <xf numFmtId="49" fontId="1" fillId="34" borderId="0" xfId="0" applyNumberFormat="1" applyFont="1" applyFill="1" applyAlignment="1">
      <alignment horizontal="center" vertical="top"/>
    </xf>
    <xf numFmtId="49" fontId="1" fillId="34" borderId="0" xfId="0" applyNumberFormat="1" applyFont="1" applyFill="1" applyAlignment="1">
      <alignment horizontal="justify"/>
    </xf>
    <xf numFmtId="0" fontId="1" fillId="34" borderId="0" xfId="0" applyFont="1" applyFill="1" applyAlignment="1">
      <alignment/>
    </xf>
    <xf numFmtId="49" fontId="3" fillId="34" borderId="0" xfId="0" applyNumberFormat="1" applyFont="1" applyFill="1" applyAlignment="1">
      <alignment horizontal="center" vertical="top"/>
    </xf>
    <xf numFmtId="49" fontId="3" fillId="34" borderId="0" xfId="0" applyNumberFormat="1" applyFont="1" applyFill="1" applyAlignment="1">
      <alignment horizontal="justify"/>
    </xf>
    <xf numFmtId="0" fontId="4" fillId="34" borderId="11" xfId="0" applyFont="1" applyFill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/>
    </xf>
    <xf numFmtId="49" fontId="1" fillId="34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79" fontId="1" fillId="0" borderId="0" xfId="68" applyFont="1" applyFill="1" applyAlignment="1">
      <alignment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49" fontId="3" fillId="0" borderId="11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49" fontId="1" fillId="0" borderId="11" xfId="59" applyNumberFormat="1" applyFont="1" applyFill="1" applyBorder="1" applyAlignment="1">
      <alignment horizontal="left" vertical="top" wrapText="1"/>
      <protection/>
    </xf>
    <xf numFmtId="49" fontId="3" fillId="0" borderId="11" xfId="59" applyNumberFormat="1" applyFont="1" applyFill="1" applyBorder="1" applyAlignment="1">
      <alignment horizontal="left" vertical="top" wrapText="1"/>
      <protection/>
    </xf>
    <xf numFmtId="18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4" fillId="34" borderId="11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12" fillId="0" borderId="11" xfId="59" applyNumberFormat="1" applyFont="1" applyFill="1" applyBorder="1" applyAlignment="1">
      <alignment horizontal="center" vertical="center" wrapText="1"/>
      <protection/>
    </xf>
    <xf numFmtId="182" fontId="12" fillId="0" borderId="12" xfId="59" applyNumberFormat="1" applyFont="1" applyFill="1" applyBorder="1" applyAlignment="1">
      <alignment horizontal="center" vertical="top" wrapText="1"/>
      <protection/>
    </xf>
    <xf numFmtId="49" fontId="3" fillId="0" borderId="11" xfId="59" applyNumberFormat="1" applyFont="1" applyFill="1" applyBorder="1" applyAlignment="1">
      <alignment horizontal="left" vertical="center" wrapText="1"/>
      <protection/>
    </xf>
    <xf numFmtId="181" fontId="3" fillId="0" borderId="11" xfId="59" applyNumberFormat="1" applyFont="1" applyFill="1" applyBorder="1" applyAlignment="1">
      <alignment horizontal="center" vertical="center" wrapText="1"/>
      <protection/>
    </xf>
    <xf numFmtId="181" fontId="1" fillId="0" borderId="11" xfId="59" applyNumberFormat="1" applyFont="1" applyFill="1" applyBorder="1" applyAlignment="1">
      <alignment horizontal="center" vertical="center" wrapText="1"/>
      <protection/>
    </xf>
    <xf numFmtId="181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justify" wrapText="1"/>
    </xf>
    <xf numFmtId="181" fontId="1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 wrapText="1"/>
    </xf>
    <xf numFmtId="181" fontId="1" fillId="0" borderId="11" xfId="68" applyNumberFormat="1" applyFont="1" applyFill="1" applyBorder="1" applyAlignment="1">
      <alignment horizontal="center" vertical="center"/>
    </xf>
    <xf numFmtId="181" fontId="6" fillId="0" borderId="11" xfId="68" applyNumberFormat="1" applyFont="1" applyFill="1" applyBorder="1" applyAlignment="1">
      <alignment horizontal="center" vertical="center" wrapText="1"/>
    </xf>
    <xf numFmtId="181" fontId="1" fillId="0" borderId="13" xfId="68" applyNumberFormat="1" applyFont="1" applyFill="1" applyBorder="1" applyAlignment="1">
      <alignment horizontal="center" vertical="center"/>
    </xf>
    <xf numFmtId="49" fontId="3" fillId="0" borderId="11" xfId="59" applyNumberFormat="1" applyFont="1" applyFill="1" applyBorder="1" applyAlignment="1">
      <alignment horizontal="left" vertical="top"/>
      <protection/>
    </xf>
    <xf numFmtId="181" fontId="3" fillId="0" borderId="11" xfId="59" applyNumberFormat="1" applyFont="1" applyFill="1" applyBorder="1" applyAlignment="1">
      <alignment horizontal="center" vertical="center"/>
      <protection/>
    </xf>
    <xf numFmtId="49" fontId="1" fillId="0" borderId="11" xfId="0" applyNumberFormat="1" applyFont="1" applyBorder="1" applyAlignment="1">
      <alignment horizontal="center" vertical="top"/>
    </xf>
    <xf numFmtId="181" fontId="1" fillId="0" borderId="13" xfId="0" applyNumberFormat="1" applyFont="1" applyFill="1" applyBorder="1" applyAlignment="1">
      <alignment horizontal="center" vertical="center"/>
    </xf>
    <xf numFmtId="49" fontId="16" fillId="0" borderId="11" xfId="59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horizontal="center"/>
    </xf>
    <xf numFmtId="49" fontId="1" fillId="0" borderId="11" xfId="59" applyNumberFormat="1" applyFont="1" applyFill="1" applyBorder="1" applyAlignment="1">
      <alignment horizontal="left" vertical="center" wrapText="1"/>
      <protection/>
    </xf>
    <xf numFmtId="49" fontId="1" fillId="0" borderId="11" xfId="0" applyNumberFormat="1" applyFont="1" applyFill="1" applyBorder="1" applyAlignment="1">
      <alignment horizontal="center" vertical="justify"/>
    </xf>
    <xf numFmtId="49" fontId="3" fillId="0" borderId="11" xfId="0" applyNumberFormat="1" applyFont="1" applyFill="1" applyBorder="1" applyAlignment="1">
      <alignment horizontal="center" vertical="justify"/>
    </xf>
    <xf numFmtId="49" fontId="3" fillId="0" borderId="11" xfId="0" applyNumberFormat="1" applyFont="1" applyFill="1" applyBorder="1" applyAlignment="1">
      <alignment horizontal="left" vertical="justify"/>
    </xf>
    <xf numFmtId="49" fontId="1" fillId="0" borderId="11" xfId="0" applyNumberFormat="1" applyFont="1" applyFill="1" applyBorder="1" applyAlignment="1">
      <alignment horizontal="center" vertical="justify" wrapText="1"/>
    </xf>
    <xf numFmtId="49" fontId="4" fillId="0" borderId="11" xfId="0" applyNumberFormat="1" applyFont="1" applyFill="1" applyBorder="1" applyAlignment="1">
      <alignment horizontal="center" vertical="justify" wrapText="1"/>
    </xf>
    <xf numFmtId="0" fontId="1" fillId="0" borderId="11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left" vertical="justify"/>
    </xf>
    <xf numFmtId="0" fontId="1" fillId="0" borderId="1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181" fontId="1" fillId="0" borderId="13" xfId="59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7" fillId="0" borderId="0" xfId="0" applyFont="1" applyAlignment="1">
      <alignment wrapText="1"/>
    </xf>
    <xf numFmtId="49" fontId="4" fillId="34" borderId="12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179" fontId="1" fillId="0" borderId="0" xfId="68" applyFont="1" applyFill="1" applyAlignment="1">
      <alignment horizontal="left"/>
    </xf>
    <xf numFmtId="0" fontId="1" fillId="35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40" borderId="14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0" fontId="13" fillId="38" borderId="15" xfId="0" applyFont="1" applyFill="1" applyBorder="1" applyAlignment="1">
      <alignment horizontal="center" vertical="center"/>
    </xf>
    <xf numFmtId="0" fontId="13" fillId="39" borderId="15" xfId="0" applyFont="1" applyFill="1" applyBorder="1" applyAlignment="1">
      <alignment horizontal="center" vertical="center"/>
    </xf>
    <xf numFmtId="0" fontId="13" fillId="40" borderId="16" xfId="0" applyFont="1" applyFill="1" applyBorder="1" applyAlignment="1">
      <alignment horizontal="center" vertical="center"/>
    </xf>
    <xf numFmtId="49" fontId="1" fillId="34" borderId="0" xfId="0" applyNumberFormat="1" applyFont="1" applyFill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181" fontId="1" fillId="0" borderId="11" xfId="59" applyNumberFormat="1" applyFont="1" applyFill="1" applyBorder="1" applyAlignment="1">
      <alignment horizontal="center" vertical="center" wrapText="1"/>
      <protection/>
    </xf>
    <xf numFmtId="182" fontId="12" fillId="0" borderId="11" xfId="59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179" fontId="1" fillId="0" borderId="0" xfId="68" applyFont="1" applyFill="1" applyAlignment="1">
      <alignment/>
    </xf>
    <xf numFmtId="179" fontId="12" fillId="0" borderId="11" xfId="68" applyFont="1" applyFill="1" applyBorder="1" applyAlignment="1">
      <alignment vertical="center" wrapText="1"/>
    </xf>
    <xf numFmtId="179" fontId="1" fillId="0" borderId="0" xfId="68" applyFont="1" applyFill="1" applyAlignment="1">
      <alignment vertical="center"/>
    </xf>
    <xf numFmtId="204" fontId="13" fillId="0" borderId="15" xfId="68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81" fontId="3" fillId="0" borderId="11" xfId="68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22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3" fontId="7" fillId="0" borderId="11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vertical="top" wrapText="1"/>
    </xf>
    <xf numFmtId="195" fontId="1" fillId="0" borderId="11" xfId="59" applyNumberFormat="1" applyFont="1" applyFill="1" applyBorder="1" applyAlignment="1">
      <alignment horizontal="left" vertical="top" wrapText="1"/>
      <protection/>
    </xf>
    <xf numFmtId="195" fontId="3" fillId="0" borderId="11" xfId="59" applyNumberFormat="1" applyFont="1" applyFill="1" applyBorder="1" applyAlignment="1">
      <alignment horizontal="left" vertical="top" wrapText="1"/>
      <protection/>
    </xf>
    <xf numFmtId="2" fontId="1" fillId="0" borderId="11" xfId="59" applyNumberFormat="1" applyFont="1" applyFill="1" applyBorder="1" applyAlignment="1">
      <alignment horizontal="left" vertical="top" wrapText="1"/>
      <protection/>
    </xf>
    <xf numFmtId="0" fontId="1" fillId="0" borderId="11" xfId="59" applyNumberFormat="1" applyFont="1" applyFill="1" applyBorder="1" applyAlignment="1">
      <alignment horizontal="left" vertical="top" wrapText="1"/>
      <protection/>
    </xf>
    <xf numFmtId="49" fontId="3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wrapText="1"/>
    </xf>
    <xf numFmtId="0" fontId="6" fillId="0" borderId="11" xfId="58" applyFont="1" applyFill="1" applyBorder="1" applyAlignment="1">
      <alignment horizontal="left" vertical="top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34" borderId="11" xfId="0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4" fillId="34" borderId="11" xfId="0" applyFont="1" applyFill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/>
    </xf>
    <xf numFmtId="0" fontId="4" fillId="34" borderId="11" xfId="0" applyNumberFormat="1" applyFont="1" applyFill="1" applyBorder="1" applyAlignment="1">
      <alignment horizontal="left" vertical="top" wrapText="1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left" wrapText="1"/>
    </xf>
    <xf numFmtId="49" fontId="1" fillId="34" borderId="11" xfId="0" applyNumberFormat="1" applyFont="1" applyFill="1" applyBorder="1" applyAlignment="1">
      <alignment horizontal="left" vertical="justify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183" fontId="7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center" vertical="top" wrapText="1"/>
    </xf>
    <xf numFmtId="22" fontId="1" fillId="0" borderId="0" xfId="0" applyNumberFormat="1" applyFont="1" applyAlignment="1">
      <alignment horizontal="left"/>
    </xf>
    <xf numFmtId="183" fontId="1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60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195" fontId="1" fillId="0" borderId="11" xfId="0" applyNumberFormat="1" applyFont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top"/>
    </xf>
    <xf numFmtId="0" fontId="1" fillId="0" borderId="11" xfId="0" applyNumberFormat="1" applyFont="1" applyFill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181" fontId="1" fillId="41" borderId="11" xfId="0" applyNumberFormat="1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center" vertical="center"/>
    </xf>
    <xf numFmtId="181" fontId="1" fillId="41" borderId="11" xfId="0" applyNumberFormat="1" applyFont="1" applyFill="1" applyBorder="1" applyAlignment="1">
      <alignment horizontal="center" vertical="center"/>
    </xf>
    <xf numFmtId="181" fontId="1" fillId="41" borderId="11" xfId="0" applyNumberFormat="1" applyFont="1" applyFill="1" applyBorder="1" applyAlignment="1">
      <alignment horizontal="center"/>
    </xf>
    <xf numFmtId="181" fontId="1" fillId="41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justify" vertical="top" wrapText="1"/>
    </xf>
    <xf numFmtId="49" fontId="1" fillId="0" borderId="11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1" fillId="0" borderId="11" xfId="59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0" fontId="1" fillId="0" borderId="11" xfId="56" applyFont="1" applyBorder="1" applyAlignment="1">
      <alignment horizontal="center" vertical="top" wrapText="1"/>
      <protection/>
    </xf>
    <xf numFmtId="0" fontId="1" fillId="0" borderId="11" xfId="0" applyFont="1" applyBorder="1" applyAlignment="1">
      <alignment vertical="top" wrapText="1"/>
    </xf>
    <xf numFmtId="49" fontId="3" fillId="0" borderId="11" xfId="56" applyNumberFormat="1" applyFont="1" applyFill="1" applyBorder="1" applyAlignment="1">
      <alignment horizontal="center" vertical="top" wrapText="1"/>
      <protection/>
    </xf>
    <xf numFmtId="0" fontId="3" fillId="0" borderId="11" xfId="0" applyNumberFormat="1" applyFont="1" applyFill="1" applyBorder="1" applyAlignment="1">
      <alignment horizontal="left" vertical="top" wrapText="1"/>
    </xf>
    <xf numFmtId="4" fontId="3" fillId="0" borderId="11" xfId="56" applyNumberFormat="1" applyFont="1" applyFill="1" applyBorder="1" applyAlignment="1">
      <alignment horizontal="center" vertical="top" wrapText="1"/>
      <protection/>
    </xf>
    <xf numFmtId="49" fontId="3" fillId="0" borderId="0" xfId="56" applyNumberFormat="1" applyFont="1" applyFill="1" applyBorder="1" applyAlignment="1">
      <alignment horizontal="center" vertical="top" wrapText="1"/>
      <protection/>
    </xf>
    <xf numFmtId="0" fontId="3" fillId="0" borderId="0" xfId="0" applyNumberFormat="1" applyFont="1" applyFill="1" applyBorder="1" applyAlignment="1">
      <alignment horizontal="left" vertical="top" wrapText="1"/>
    </xf>
    <xf numFmtId="4" fontId="3" fillId="0" borderId="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1" fillId="41" borderId="11" xfId="0" applyNumberFormat="1" applyFont="1" applyFill="1" applyBorder="1" applyAlignment="1">
      <alignment horizontal="left" vertical="center" wrapText="1"/>
    </xf>
    <xf numFmtId="49" fontId="1" fillId="41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1" xfId="56" applyNumberFormat="1" applyFont="1" applyBorder="1" applyAlignment="1">
      <alignment horizontal="center" vertical="top" wrapText="1"/>
      <protection/>
    </xf>
    <xf numFmtId="181" fontId="7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22" fillId="0" borderId="17" xfId="0" applyFont="1" applyBorder="1" applyAlignment="1">
      <alignment horizontal="right" wrapText="1"/>
    </xf>
    <xf numFmtId="0" fontId="1" fillId="0" borderId="11" xfId="0" applyFont="1" applyFill="1" applyBorder="1" applyAlignment="1">
      <alignment horizontal="left" vertical="center"/>
    </xf>
    <xf numFmtId="2" fontId="3" fillId="0" borderId="15" xfId="68" applyNumberFormat="1" applyFont="1" applyFill="1" applyBorder="1" applyAlignment="1">
      <alignment horizontal="center" vertical="center" wrapText="1"/>
    </xf>
    <xf numFmtId="2" fontId="3" fillId="0" borderId="11" xfId="68" applyNumberFormat="1" applyFont="1" applyFill="1" applyBorder="1" applyAlignment="1">
      <alignment horizontal="center" vertical="center"/>
    </xf>
    <xf numFmtId="2" fontId="1" fillId="0" borderId="11" xfId="68" applyNumberFormat="1" applyFont="1" applyFill="1" applyBorder="1" applyAlignment="1">
      <alignment horizontal="center" vertical="center"/>
    </xf>
    <xf numFmtId="2" fontId="1" fillId="0" borderId="13" xfId="68" applyNumberFormat="1" applyFont="1" applyFill="1" applyBorder="1" applyAlignment="1">
      <alignment horizontal="center" vertical="center"/>
    </xf>
    <xf numFmtId="2" fontId="1" fillId="41" borderId="11" xfId="68" applyNumberFormat="1" applyFont="1" applyFill="1" applyBorder="1" applyAlignment="1">
      <alignment horizontal="center" vertical="center"/>
    </xf>
    <xf numFmtId="0" fontId="1" fillId="41" borderId="11" xfId="0" applyFont="1" applyFill="1" applyBorder="1" applyAlignment="1">
      <alignment horizontal="left" vertical="center" wrapText="1"/>
    </xf>
    <xf numFmtId="181" fontId="1" fillId="41" borderId="11" xfId="59" applyNumberFormat="1" applyFont="1" applyFill="1" applyBorder="1" applyAlignment="1">
      <alignment horizontal="center" vertical="center" wrapText="1"/>
      <protection/>
    </xf>
    <xf numFmtId="181" fontId="3" fillId="41" borderId="11" xfId="68" applyNumberFormat="1" applyFont="1" applyFill="1" applyBorder="1" applyAlignment="1">
      <alignment horizontal="center" vertical="center" wrapText="1"/>
    </xf>
    <xf numFmtId="181" fontId="3" fillId="41" borderId="11" xfId="59" applyNumberFormat="1" applyFont="1" applyFill="1" applyBorder="1" applyAlignment="1">
      <alignment horizontal="center" vertical="center" wrapText="1"/>
      <protection/>
    </xf>
    <xf numFmtId="181" fontId="3" fillId="41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81" fontId="3" fillId="41" borderId="11" xfId="59" applyNumberFormat="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left" wrapText="1"/>
    </xf>
    <xf numFmtId="2" fontId="3" fillId="41" borderId="11" xfId="68" applyNumberFormat="1" applyFont="1" applyFill="1" applyBorder="1" applyAlignment="1">
      <alignment horizontal="center" vertical="center"/>
    </xf>
    <xf numFmtId="0" fontId="23" fillId="41" borderId="11" xfId="0" applyFont="1" applyFill="1" applyBorder="1" applyAlignment="1">
      <alignment horizontal="left" vertical="center" wrapText="1"/>
    </xf>
    <xf numFmtId="182" fontId="2" fillId="0" borderId="11" xfId="0" applyNumberFormat="1" applyFont="1" applyBorder="1" applyAlignment="1">
      <alignment horizontal="center" vertical="center"/>
    </xf>
    <xf numFmtId="0" fontId="0" fillId="41" borderId="0" xfId="0" applyFill="1" applyAlignment="1">
      <alignment/>
    </xf>
    <xf numFmtId="0" fontId="4" fillId="41" borderId="11" xfId="0" applyFont="1" applyFill="1" applyBorder="1" applyAlignment="1">
      <alignment horizontal="justify" vertical="top" wrapText="1"/>
    </xf>
    <xf numFmtId="0" fontId="60" fillId="0" borderId="0" xfId="0" applyFont="1" applyAlignment="1">
      <alignment/>
    </xf>
    <xf numFmtId="4" fontId="60" fillId="0" borderId="0" xfId="0" applyNumberFormat="1" applyFont="1" applyAlignment="1">
      <alignment horizontal="center"/>
    </xf>
    <xf numFmtId="4" fontId="6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4" fontId="3" fillId="42" borderId="11" xfId="0" applyNumberFormat="1" applyFont="1" applyFill="1" applyBorder="1" applyAlignment="1">
      <alignment vertical="center"/>
    </xf>
    <xf numFmtId="4" fontId="3" fillId="43" borderId="11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4" fontId="3" fillId="44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right" vertical="center"/>
    </xf>
    <xf numFmtId="4" fontId="60" fillId="42" borderId="11" xfId="0" applyNumberFormat="1" applyFont="1" applyFill="1" applyBorder="1" applyAlignment="1">
      <alignment horizontal="center"/>
    </xf>
    <xf numFmtId="4" fontId="60" fillId="43" borderId="11" xfId="0" applyNumberFormat="1" applyFont="1" applyFill="1" applyBorder="1" applyAlignment="1">
      <alignment horizontal="right"/>
    </xf>
    <xf numFmtId="4" fontId="60" fillId="3" borderId="11" xfId="0" applyNumberFormat="1" applyFont="1" applyFill="1" applyBorder="1" applyAlignment="1">
      <alignment horizontal="center"/>
    </xf>
    <xf numFmtId="4" fontId="60" fillId="44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left" vertical="top" wrapText="1" shrinkToFit="1"/>
    </xf>
    <xf numFmtId="4" fontId="1" fillId="42" borderId="11" xfId="0" applyNumberFormat="1" applyFont="1" applyFill="1" applyBorder="1" applyAlignment="1">
      <alignment vertical="center"/>
    </xf>
    <xf numFmtId="4" fontId="1" fillId="43" borderId="11" xfId="0" applyNumberFormat="1" applyFont="1" applyFill="1" applyBorder="1" applyAlignment="1">
      <alignment vertical="center"/>
    </xf>
    <xf numFmtId="4" fontId="1" fillId="3" borderId="11" xfId="0" applyNumberFormat="1" applyFont="1" applyFill="1" applyBorder="1" applyAlignment="1">
      <alignment vertical="center"/>
    </xf>
    <xf numFmtId="4" fontId="1" fillId="44" borderId="11" xfId="0" applyNumberFormat="1" applyFont="1" applyFill="1" applyBorder="1" applyAlignment="1">
      <alignment vertical="center"/>
    </xf>
    <xf numFmtId="4" fontId="60" fillId="43" borderId="11" xfId="0" applyNumberFormat="1" applyFont="1" applyFill="1" applyBorder="1" applyAlignment="1">
      <alignment horizontal="center"/>
    </xf>
    <xf numFmtId="4" fontId="60" fillId="44" borderId="11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 shrinkToFit="1"/>
    </xf>
    <xf numFmtId="4" fontId="1" fillId="44" borderId="11" xfId="0" applyNumberFormat="1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wrapTex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62" fillId="0" borderId="0" xfId="0" applyFont="1" applyAlignment="1">
      <alignment/>
    </xf>
    <xf numFmtId="3" fontId="62" fillId="42" borderId="11" xfId="0" applyNumberFormat="1" applyFont="1" applyFill="1" applyBorder="1" applyAlignment="1">
      <alignment horizontal="center"/>
    </xf>
    <xf numFmtId="3" fontId="62" fillId="43" borderId="11" xfId="0" applyNumberFormat="1" applyFont="1" applyFill="1" applyBorder="1" applyAlignment="1">
      <alignment horizontal="center"/>
    </xf>
    <xf numFmtId="3" fontId="62" fillId="3" borderId="11" xfId="0" applyNumberFormat="1" applyFont="1" applyFill="1" applyBorder="1" applyAlignment="1">
      <alignment horizontal="center"/>
    </xf>
    <xf numFmtId="3" fontId="62" fillId="44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" fontId="60" fillId="42" borderId="11" xfId="0" applyNumberFormat="1" applyFont="1" applyFill="1" applyBorder="1" applyAlignment="1">
      <alignment horizontal="center" vertical="center" wrapText="1"/>
    </xf>
    <xf numFmtId="4" fontId="60" fillId="43" borderId="11" xfId="0" applyNumberFormat="1" applyFont="1" applyFill="1" applyBorder="1" applyAlignment="1">
      <alignment horizontal="center" vertical="center" wrapText="1"/>
    </xf>
    <xf numFmtId="4" fontId="60" fillId="3" borderId="11" xfId="0" applyNumberFormat="1" applyFont="1" applyFill="1" applyBorder="1" applyAlignment="1">
      <alignment horizontal="center" vertical="center" wrapText="1"/>
    </xf>
    <xf numFmtId="4" fontId="60" fillId="44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4" fontId="1" fillId="0" borderId="0" xfId="0" applyNumberFormat="1" applyFont="1" applyFill="1" applyAlignment="1">
      <alignment horizontal="center"/>
    </xf>
    <xf numFmtId="0" fontId="63" fillId="0" borderId="11" xfId="0" applyFont="1" applyFill="1" applyBorder="1" applyAlignment="1">
      <alignment horizontal="center" vertical="center"/>
    </xf>
    <xf numFmtId="0" fontId="60" fillId="0" borderId="11" xfId="0" applyFont="1" applyBorder="1" applyAlignment="1">
      <alignment horizontal="left" vertical="top" wrapText="1"/>
    </xf>
    <xf numFmtId="0" fontId="60" fillId="0" borderId="11" xfId="0" applyFont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1" xfId="0" applyNumberFormat="1" applyFont="1" applyBorder="1" applyAlignment="1">
      <alignment horizontal="left" vertical="center" wrapText="1"/>
    </xf>
    <xf numFmtId="4" fontId="1" fillId="41" borderId="11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49" fontId="1" fillId="41" borderId="11" xfId="0" applyNumberFormat="1" applyFont="1" applyFill="1" applyBorder="1" applyAlignment="1">
      <alignment horizontal="center" vertical="top"/>
    </xf>
    <xf numFmtId="0" fontId="1" fillId="41" borderId="11" xfId="0" applyNumberFormat="1" applyFont="1" applyFill="1" applyBorder="1" applyAlignment="1">
      <alignment horizontal="left" vertical="top" wrapText="1" shrinkToFit="1"/>
    </xf>
    <xf numFmtId="0" fontId="60" fillId="41" borderId="11" xfId="0" applyFont="1" applyFill="1" applyBorder="1" applyAlignment="1">
      <alignment vertical="center" wrapText="1"/>
    </xf>
    <xf numFmtId="0" fontId="60" fillId="41" borderId="11" xfId="0" applyFont="1" applyFill="1" applyBorder="1" applyAlignment="1">
      <alignment wrapText="1"/>
    </xf>
    <xf numFmtId="0" fontId="60" fillId="41" borderId="14" xfId="0" applyFont="1" applyFill="1" applyBorder="1" applyAlignment="1">
      <alignment wrapText="1"/>
    </xf>
    <xf numFmtId="0" fontId="3" fillId="41" borderId="11" xfId="0" applyNumberFormat="1" applyFont="1" applyFill="1" applyBorder="1" applyAlignment="1">
      <alignment horizontal="left" vertical="top" wrapText="1" shrinkToFit="1"/>
    </xf>
    <xf numFmtId="4" fontId="60" fillId="42" borderId="14" xfId="0" applyNumberFormat="1" applyFont="1" applyFill="1" applyBorder="1" applyAlignment="1">
      <alignment horizontal="center" vertical="center" wrapText="1"/>
    </xf>
    <xf numFmtId="3" fontId="62" fillId="42" borderId="14" xfId="0" applyNumberFormat="1" applyFont="1" applyFill="1" applyBorder="1" applyAlignment="1">
      <alignment horizontal="center"/>
    </xf>
    <xf numFmtId="4" fontId="3" fillId="42" borderId="14" xfId="0" applyNumberFormat="1" applyFont="1" applyFill="1" applyBorder="1" applyAlignment="1">
      <alignment vertical="center"/>
    </xf>
    <xf numFmtId="4" fontId="1" fillId="42" borderId="14" xfId="0" applyNumberFormat="1" applyFont="1" applyFill="1" applyBorder="1" applyAlignment="1">
      <alignment vertical="center"/>
    </xf>
    <xf numFmtId="4" fontId="60" fillId="42" borderId="14" xfId="0" applyNumberFormat="1" applyFont="1" applyFill="1" applyBorder="1" applyAlignment="1">
      <alignment horizontal="center"/>
    </xf>
    <xf numFmtId="0" fontId="62" fillId="0" borderId="18" xfId="0" applyFont="1" applyBorder="1" applyAlignment="1">
      <alignment/>
    </xf>
    <xf numFmtId="0" fontId="60" fillId="0" borderId="11" xfId="0" applyFont="1" applyBorder="1" applyAlignment="1">
      <alignment horizontal="center" wrapText="1"/>
    </xf>
    <xf numFmtId="2" fontId="60" fillId="0" borderId="11" xfId="0" applyNumberFormat="1" applyFont="1" applyBorder="1" applyAlignment="1">
      <alignment/>
    </xf>
    <xf numFmtId="2" fontId="60" fillId="0" borderId="12" xfId="0" applyNumberFormat="1" applyFont="1" applyBorder="1" applyAlignment="1">
      <alignment vertical="center"/>
    </xf>
    <xf numFmtId="2" fontId="60" fillId="0" borderId="11" xfId="0" applyNumberFormat="1" applyFont="1" applyBorder="1" applyAlignment="1">
      <alignment vertical="center"/>
    </xf>
    <xf numFmtId="2" fontId="61" fillId="0" borderId="18" xfId="0" applyNumberFormat="1" applyFont="1" applyBorder="1" applyAlignment="1">
      <alignment vertical="center"/>
    </xf>
    <xf numFmtId="2" fontId="60" fillId="0" borderId="18" xfId="0" applyNumberFormat="1" applyFont="1" applyBorder="1" applyAlignment="1">
      <alignment vertical="center"/>
    </xf>
    <xf numFmtId="2" fontId="60" fillId="0" borderId="15" xfId="0" applyNumberFormat="1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2" fontId="60" fillId="0" borderId="18" xfId="0" applyNumberFormat="1" applyFont="1" applyBorder="1" applyAlignment="1">
      <alignment/>
    </xf>
    <xf numFmtId="0" fontId="60" fillId="0" borderId="18" xfId="0" applyFont="1" applyBorder="1" applyAlignment="1">
      <alignment vertical="center"/>
    </xf>
    <xf numFmtId="2" fontId="61" fillId="0" borderId="15" xfId="0" applyNumberFormat="1" applyFont="1" applyBorder="1" applyAlignment="1">
      <alignment vertical="center"/>
    </xf>
    <xf numFmtId="2" fontId="61" fillId="0" borderId="11" xfId="0" applyNumberFormat="1" applyFont="1" applyBorder="1" applyAlignment="1">
      <alignment vertical="center"/>
    </xf>
    <xf numFmtId="2" fontId="61" fillId="0" borderId="15" xfId="0" applyNumberFormat="1" applyFont="1" applyBorder="1" applyAlignment="1">
      <alignment/>
    </xf>
    <xf numFmtId="0" fontId="61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 vertical="center" wrapText="1"/>
    </xf>
    <xf numFmtId="49" fontId="3" fillId="41" borderId="11" xfId="0" applyNumberFormat="1" applyFont="1" applyFill="1" applyBorder="1" applyAlignment="1">
      <alignment horizontal="center" vertical="center" wrapText="1"/>
    </xf>
    <xf numFmtId="0" fontId="3" fillId="41" borderId="11" xfId="0" applyFont="1" applyFill="1" applyBorder="1" applyAlignment="1">
      <alignment horizontal="left" vertical="center" wrapText="1"/>
    </xf>
    <xf numFmtId="49" fontId="1" fillId="45" borderId="11" xfId="0" applyNumberFormat="1" applyFont="1" applyFill="1" applyBorder="1" applyAlignment="1">
      <alignment horizontal="center" vertical="top"/>
    </xf>
    <xf numFmtId="4" fontId="1" fillId="45" borderId="11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 wrapText="1"/>
    </xf>
    <xf numFmtId="0" fontId="60" fillId="41" borderId="11" xfId="0" applyFont="1" applyFill="1" applyBorder="1" applyAlignment="1">
      <alignment horizontal="center" vertical="center"/>
    </xf>
    <xf numFmtId="4" fontId="1" fillId="41" borderId="11" xfId="0" applyNumberFormat="1" applyFont="1" applyFill="1" applyBorder="1" applyAlignment="1">
      <alignment horizontal="center" vertical="center"/>
    </xf>
    <xf numFmtId="49" fontId="1" fillId="4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11" xfId="0" applyFont="1" applyFill="1" applyBorder="1" applyAlignment="1">
      <alignment horizontal="left" vertical="top" wrapText="1"/>
    </xf>
    <xf numFmtId="182" fontId="7" fillId="41" borderId="11" xfId="68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8" fillId="0" borderId="11" xfId="0" applyFont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4" fontId="61" fillId="44" borderId="11" xfId="0" applyNumberFormat="1" applyFont="1" applyFill="1" applyBorder="1" applyAlignment="1">
      <alignment horizontal="center"/>
    </xf>
    <xf numFmtId="4" fontId="61" fillId="3" borderId="11" xfId="0" applyNumberFormat="1" applyFont="1" applyFill="1" applyBorder="1" applyAlignment="1">
      <alignment horizontal="center"/>
    </xf>
    <xf numFmtId="4" fontId="61" fillId="43" borderId="11" xfId="0" applyNumberFormat="1" applyFont="1" applyFill="1" applyBorder="1" applyAlignment="1">
      <alignment horizontal="center"/>
    </xf>
    <xf numFmtId="4" fontId="61" fillId="42" borderId="14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1" fillId="41" borderId="0" xfId="0" applyFont="1" applyFill="1" applyAlignment="1">
      <alignment horizontal="center" vertical="center"/>
    </xf>
    <xf numFmtId="0" fontId="1" fillId="41" borderId="0" xfId="0" applyFont="1" applyFill="1" applyBorder="1" applyAlignment="1">
      <alignment horizontal="center" vertical="center"/>
    </xf>
    <xf numFmtId="2" fontId="1" fillId="41" borderId="15" xfId="0" applyNumberFormat="1" applyFont="1" applyFill="1" applyBorder="1" applyAlignment="1">
      <alignment horizontal="center" vertical="center"/>
    </xf>
    <xf numFmtId="2" fontId="1" fillId="41" borderId="11" xfId="0" applyNumberFormat="1" applyFont="1" applyFill="1" applyBorder="1" applyAlignment="1">
      <alignment horizontal="center" vertical="center"/>
    </xf>
    <xf numFmtId="49" fontId="1" fillId="41" borderId="11" xfId="56" applyNumberFormat="1" applyFont="1" applyFill="1" applyBorder="1" applyAlignment="1">
      <alignment horizontal="center" vertical="top" wrapText="1"/>
      <protection/>
    </xf>
    <xf numFmtId="0" fontId="60" fillId="45" borderId="11" xfId="0" applyFont="1" applyFill="1" applyBorder="1" applyAlignment="1">
      <alignment vertical="center" wrapText="1"/>
    </xf>
    <xf numFmtId="2" fontId="7" fillId="41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61" fillId="0" borderId="12" xfId="0" applyNumberFormat="1" applyFont="1" applyBorder="1" applyAlignment="1">
      <alignment vertical="center"/>
    </xf>
    <xf numFmtId="0" fontId="1" fillId="0" borderId="11" xfId="56" applyFont="1" applyBorder="1" applyAlignment="1">
      <alignment horizontal="left" vertical="top" wrapText="1"/>
      <protection/>
    </xf>
    <xf numFmtId="0" fontId="3" fillId="0" borderId="11" xfId="56" applyFont="1" applyBorder="1" applyAlignment="1">
      <alignment horizontal="left" vertical="top" wrapText="1"/>
      <protection/>
    </xf>
    <xf numFmtId="4" fontId="1" fillId="0" borderId="11" xfId="56" applyNumberFormat="1" applyFont="1" applyBorder="1" applyAlignment="1">
      <alignment horizontal="center" vertical="center" wrapText="1"/>
      <protection/>
    </xf>
    <xf numFmtId="4" fontId="1" fillId="0" borderId="14" xfId="56" applyNumberFormat="1" applyFont="1" applyBorder="1" applyAlignment="1">
      <alignment horizontal="center" vertical="center" wrapText="1"/>
      <protection/>
    </xf>
    <xf numFmtId="0" fontId="20" fillId="41" borderId="11" xfId="0" applyFont="1" applyFill="1" applyBorder="1" applyAlignment="1">
      <alignment horizontal="left" vertical="center" wrapText="1"/>
    </xf>
    <xf numFmtId="0" fontId="7" fillId="41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applyProtection="1">
      <alignment horizontal="center" vertical="top" wrapText="1"/>
      <protection locked="0"/>
    </xf>
    <xf numFmtId="49" fontId="4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4" fontId="7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182" fontId="1" fillId="0" borderId="11" xfId="68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2" fontId="1" fillId="41" borderId="13" xfId="68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left" vertical="top" wrapText="1"/>
    </xf>
    <xf numFmtId="0" fontId="14" fillId="41" borderId="11" xfId="0" applyFont="1" applyFill="1" applyBorder="1" applyAlignment="1">
      <alignment horizontal="center" vertical="center" wrapText="1"/>
    </xf>
    <xf numFmtId="0" fontId="4" fillId="41" borderId="11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41" borderId="0" xfId="0" applyFont="1" applyFill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9" fillId="34" borderId="0" xfId="0" applyNumberFormat="1" applyFont="1" applyFill="1" applyAlignment="1">
      <alignment horizontal="center" wrapText="1"/>
    </xf>
    <xf numFmtId="0" fontId="1" fillId="0" borderId="14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" fontId="1" fillId="0" borderId="0" xfId="0" applyNumberFormat="1" applyFont="1" applyAlignment="1">
      <alignment horizontal="righ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179" fontId="1" fillId="0" borderId="0" xfId="68" applyFont="1" applyFill="1" applyAlignment="1">
      <alignment horizontal="right"/>
    </xf>
    <xf numFmtId="0" fontId="0" fillId="0" borderId="0" xfId="0" applyAlignment="1">
      <alignment horizontal="right"/>
    </xf>
    <xf numFmtId="0" fontId="9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0" fillId="0" borderId="0" xfId="0" applyAlignment="1">
      <alignment/>
    </xf>
    <xf numFmtId="180" fontId="17" fillId="0" borderId="14" xfId="68" applyNumberFormat="1" applyFont="1" applyBorder="1" applyAlignment="1">
      <alignment horizontal="center" vertical="center"/>
    </xf>
    <xf numFmtId="180" fontId="17" fillId="0" borderId="13" xfId="68" applyNumberFormat="1" applyFont="1" applyBorder="1" applyAlignment="1">
      <alignment horizontal="center" vertical="center"/>
    </xf>
    <xf numFmtId="181" fontId="1" fillId="0" borderId="14" xfId="0" applyNumberFormat="1" applyFont="1" applyBorder="1" applyAlignment="1">
      <alignment horizontal="center" vertical="center" wrapText="1"/>
    </xf>
    <xf numFmtId="181" fontId="1" fillId="0" borderId="13" xfId="0" applyNumberFormat="1" applyFont="1" applyBorder="1" applyAlignment="1">
      <alignment horizontal="center" vertical="center" wrapText="1"/>
    </xf>
    <xf numFmtId="180" fontId="19" fillId="0" borderId="14" xfId="68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181" fontId="0" fillId="0" borderId="13" xfId="0" applyNumberForma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9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9" fontId="1" fillId="0" borderId="0" xfId="68" applyFont="1" applyFill="1" applyAlignment="1">
      <alignment horizontal="right"/>
    </xf>
    <xf numFmtId="0" fontId="1" fillId="0" borderId="14" xfId="56" applyFont="1" applyBorder="1" applyAlignment="1">
      <alignment horizontal="center" vertical="top" wrapText="1"/>
      <protection/>
    </xf>
    <xf numFmtId="0" fontId="1" fillId="0" borderId="13" xfId="56" applyFont="1" applyBorder="1" applyAlignment="1">
      <alignment horizontal="center" vertical="top" wrapText="1"/>
      <protection/>
    </xf>
    <xf numFmtId="4" fontId="1" fillId="41" borderId="12" xfId="56" applyNumberFormat="1" applyFont="1" applyFill="1" applyBorder="1" applyAlignment="1">
      <alignment horizontal="center" vertical="top" wrapText="1"/>
      <protection/>
    </xf>
    <xf numFmtId="0" fontId="3" fillId="0" borderId="0" xfId="56" applyFont="1" applyAlignment="1">
      <alignment horizontal="center" vertical="center" wrapText="1"/>
      <protection/>
    </xf>
    <xf numFmtId="4" fontId="3" fillId="0" borderId="11" xfId="56" applyNumberFormat="1" applyFont="1" applyFill="1" applyBorder="1" applyAlignment="1">
      <alignment horizontal="center" vertical="top" wrapText="1"/>
      <protection/>
    </xf>
    <xf numFmtId="4" fontId="1" fillId="0" borderId="14" xfId="56" applyNumberFormat="1" applyFont="1" applyBorder="1" applyAlignment="1">
      <alignment horizontal="center" vertical="top" wrapText="1"/>
      <protection/>
    </xf>
    <xf numFmtId="4" fontId="1" fillId="0" borderId="13" xfId="56" applyNumberFormat="1" applyFont="1" applyBorder="1" applyAlignment="1">
      <alignment horizontal="center" vertical="top" wrapText="1"/>
      <protection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11" xfId="56" applyFont="1" applyBorder="1" applyAlignment="1">
      <alignment horizontal="center" vertical="top" wrapText="1"/>
      <protection/>
    </xf>
    <xf numFmtId="4" fontId="1" fillId="0" borderId="11" xfId="56" applyNumberFormat="1" applyFont="1" applyBorder="1" applyAlignment="1">
      <alignment horizontal="center" vertical="top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right" vertical="top" wrapText="1"/>
    </xf>
    <xf numFmtId="3" fontId="9" fillId="0" borderId="0" xfId="0" applyNumberFormat="1" applyFont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18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left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stdData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5" xfId="55"/>
    <cellStyle name="Обычный 6" xfId="56"/>
    <cellStyle name="Обычный 9" xfId="57"/>
    <cellStyle name="Обычный_Брг_03_3" xfId="58"/>
    <cellStyle name="Обычный_Лист1" xfId="59"/>
    <cellStyle name="Обычный_приложения к бюджету (на 2008 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Финансовый 4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2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3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4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5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6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7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8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9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0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1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2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3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4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2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3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4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5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6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7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8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9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0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1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2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3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4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38100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23850"/>
          <a:ext cx="47625" cy="38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9525</xdr:colOff>
      <xdr:row>2</xdr:row>
      <xdr:rowOff>0</xdr:rowOff>
    </xdr:from>
    <xdr:to>
      <xdr:col>2</xdr:col>
      <xdr:colOff>57150</xdr:colOff>
      <xdr:row>2</xdr:row>
      <xdr:rowOff>47625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32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26"/>
  <sheetViews>
    <sheetView zoomScalePageLayoutView="0" workbookViewId="0" topLeftCell="A1">
      <selection activeCell="D1" sqref="D1:F1"/>
    </sheetView>
  </sheetViews>
  <sheetFormatPr defaultColWidth="9.140625" defaultRowHeight="12.75"/>
  <cols>
    <col min="1" max="1" width="5.00390625" style="0" customWidth="1"/>
    <col min="2" max="2" width="17.28125" style="0" customWidth="1"/>
    <col min="3" max="3" width="12.7109375" style="0" customWidth="1"/>
    <col min="4" max="4" width="16.8515625" style="0" customWidth="1"/>
    <col min="5" max="5" width="11.8515625" style="0" customWidth="1"/>
    <col min="6" max="6" width="24.28125" style="0" customWidth="1"/>
  </cols>
  <sheetData>
    <row r="1" spans="1:6" ht="12.75">
      <c r="A1" s="2"/>
      <c r="B1" s="2"/>
      <c r="C1" s="2"/>
      <c r="D1" s="403" t="s">
        <v>346</v>
      </c>
      <c r="E1" s="403"/>
      <c r="F1" s="404"/>
    </row>
    <row r="2" spans="1:6" ht="12.75">
      <c r="A2" s="2"/>
      <c r="B2" s="2"/>
      <c r="C2" s="2"/>
      <c r="D2" s="405" t="s">
        <v>630</v>
      </c>
      <c r="E2" s="405"/>
      <c r="F2" s="405"/>
    </row>
    <row r="3" spans="1:6" ht="12.75">
      <c r="A3" s="2"/>
      <c r="B3" s="2"/>
      <c r="C3" s="2"/>
      <c r="D3" s="406"/>
      <c r="E3" s="406"/>
      <c r="F3" s="406"/>
    </row>
    <row r="4" spans="1:6" ht="15">
      <c r="A4" s="75"/>
      <c r="B4" s="75"/>
      <c r="C4" s="75"/>
      <c r="D4" s="75"/>
      <c r="E4" s="75"/>
      <c r="F4" s="75"/>
    </row>
    <row r="5" spans="1:6" ht="15.75">
      <c r="A5" s="407" t="s">
        <v>320</v>
      </c>
      <c r="B5" s="407"/>
      <c r="C5" s="407"/>
      <c r="D5" s="407"/>
      <c r="E5" s="407"/>
      <c r="F5" s="407"/>
    </row>
    <row r="6" spans="1:6" ht="33" customHeight="1">
      <c r="A6" s="408" t="s">
        <v>362</v>
      </c>
      <c r="B6" s="408"/>
      <c r="C6" s="408"/>
      <c r="D6" s="408"/>
      <c r="E6" s="408"/>
      <c r="F6" s="408"/>
    </row>
    <row r="7" spans="1:6" ht="14.25">
      <c r="A7" s="210"/>
      <c r="B7" s="210"/>
      <c r="C7" s="210"/>
      <c r="D7" s="210"/>
      <c r="E7" s="210"/>
      <c r="F7" s="210"/>
    </row>
    <row r="8" spans="1:6" ht="22.5">
      <c r="A8" s="170" t="s">
        <v>135</v>
      </c>
      <c r="B8" s="170" t="s">
        <v>321</v>
      </c>
      <c r="C8" s="170" t="s">
        <v>322</v>
      </c>
      <c r="D8" s="170" t="s">
        <v>323</v>
      </c>
      <c r="E8" s="170" t="s">
        <v>324</v>
      </c>
      <c r="F8" s="170" t="s">
        <v>325</v>
      </c>
    </row>
    <row r="9" spans="1:6" ht="14.25">
      <c r="A9" s="409" t="s">
        <v>328</v>
      </c>
      <c r="B9" s="410"/>
      <c r="C9" s="410"/>
      <c r="D9" s="410"/>
      <c r="E9" s="410"/>
      <c r="F9" s="411"/>
    </row>
    <row r="10" spans="1:6" ht="15">
      <c r="A10" s="211" t="s">
        <v>165</v>
      </c>
      <c r="B10" s="211"/>
      <c r="C10" s="211"/>
      <c r="D10" s="211"/>
      <c r="E10" s="211"/>
      <c r="F10" s="169"/>
    </row>
    <row r="11" spans="1:6" ht="14.25">
      <c r="A11" s="212"/>
      <c r="B11" s="212" t="s">
        <v>326</v>
      </c>
      <c r="C11" s="212"/>
      <c r="D11" s="212"/>
      <c r="E11" s="212"/>
      <c r="F11" s="213">
        <f>SUM(F10:F10)</f>
        <v>0</v>
      </c>
    </row>
    <row r="12" spans="1:6" ht="14.25">
      <c r="A12" s="400" t="s">
        <v>339</v>
      </c>
      <c r="B12" s="401"/>
      <c r="C12" s="401"/>
      <c r="D12" s="401"/>
      <c r="E12" s="401"/>
      <c r="F12" s="402"/>
    </row>
    <row r="13" spans="1:6" ht="15">
      <c r="A13" s="3">
        <v>1</v>
      </c>
      <c r="B13" s="214" t="s">
        <v>327</v>
      </c>
      <c r="C13" s="214" t="s">
        <v>327</v>
      </c>
      <c r="D13" s="214" t="s">
        <v>327</v>
      </c>
      <c r="E13" s="214" t="s">
        <v>327</v>
      </c>
      <c r="F13" s="215">
        <v>0</v>
      </c>
    </row>
    <row r="14" spans="1:6" ht="14.25">
      <c r="A14" s="214"/>
      <c r="B14" s="214" t="s">
        <v>326</v>
      </c>
      <c r="C14" s="214"/>
      <c r="D14" s="214"/>
      <c r="E14" s="214"/>
      <c r="F14" s="216">
        <v>0</v>
      </c>
    </row>
    <row r="15" spans="1:6" ht="14.25">
      <c r="A15" s="400" t="s">
        <v>363</v>
      </c>
      <c r="B15" s="401"/>
      <c r="C15" s="401"/>
      <c r="D15" s="401"/>
      <c r="E15" s="401"/>
      <c r="F15" s="402"/>
    </row>
    <row r="16" spans="1:6" ht="15">
      <c r="A16" s="3">
        <v>1</v>
      </c>
      <c r="B16" s="214" t="s">
        <v>327</v>
      </c>
      <c r="C16" s="214" t="s">
        <v>327</v>
      </c>
      <c r="D16" s="214" t="s">
        <v>327</v>
      </c>
      <c r="E16" s="214" t="s">
        <v>327</v>
      </c>
      <c r="F16" s="215">
        <v>0</v>
      </c>
    </row>
    <row r="17" spans="1:6" ht="14.25">
      <c r="A17" s="214"/>
      <c r="B17" s="214" t="s">
        <v>326</v>
      </c>
      <c r="C17" s="214"/>
      <c r="D17" s="214"/>
      <c r="E17" s="214"/>
      <c r="F17" s="217">
        <f>SUM(F14:F15)</f>
        <v>0</v>
      </c>
    </row>
    <row r="26" ht="12.75">
      <c r="B26" s="243"/>
    </row>
  </sheetData>
  <sheetProtection/>
  <mergeCells count="8">
    <mergeCell ref="A12:F12"/>
    <mergeCell ref="A15:F15"/>
    <mergeCell ref="D1:F1"/>
    <mergeCell ref="D2:F2"/>
    <mergeCell ref="D3:F3"/>
    <mergeCell ref="A5:F5"/>
    <mergeCell ref="A6:F6"/>
    <mergeCell ref="A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147"/>
  <sheetViews>
    <sheetView zoomScalePageLayoutView="0" workbookViewId="0" topLeftCell="A81">
      <selection activeCell="O132" sqref="O132"/>
    </sheetView>
  </sheetViews>
  <sheetFormatPr defaultColWidth="9.140625" defaultRowHeight="12.75"/>
  <cols>
    <col min="1" max="1" width="9.140625" style="34" customWidth="1"/>
    <col min="2" max="2" width="7.00390625" style="34" customWidth="1"/>
    <col min="3" max="3" width="14.421875" style="34" customWidth="1"/>
    <col min="4" max="4" width="5.421875" style="34" customWidth="1"/>
    <col min="5" max="5" width="58.28125" style="43" customWidth="1"/>
    <col min="6" max="6" width="11.00390625" style="116" bestFit="1" customWidth="1"/>
    <col min="7" max="7" width="12.421875" style="34" hidden="1" customWidth="1"/>
    <col min="8" max="10" width="11.421875" style="34" hidden="1" customWidth="1"/>
    <col min="11" max="11" width="10.421875" style="34" hidden="1" customWidth="1"/>
    <col min="12" max="12" width="12.421875" style="34" hidden="1" customWidth="1"/>
    <col min="13" max="14" width="9.140625" style="35" hidden="1" customWidth="1"/>
    <col min="15" max="15" width="10.140625" style="34" customWidth="1"/>
    <col min="16" max="16384" width="9.140625" style="34" customWidth="1"/>
  </cols>
  <sheetData>
    <row r="1" spans="2:15" ht="12.75">
      <c r="B1" s="33"/>
      <c r="C1" s="33"/>
      <c r="D1" s="33"/>
      <c r="E1" s="430" t="s">
        <v>512</v>
      </c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2:15" ht="12.75">
      <c r="B2" s="33"/>
      <c r="C2" s="33"/>
      <c r="D2" s="33"/>
      <c r="E2" s="430" t="s">
        <v>622</v>
      </c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2:6" ht="12.75">
      <c r="B3" s="33"/>
      <c r="C3" s="33"/>
      <c r="D3" s="33"/>
      <c r="E3" s="452"/>
      <c r="F3" s="452"/>
    </row>
    <row r="4" spans="2:6" ht="12.75">
      <c r="B4" s="33"/>
      <c r="C4" s="33"/>
      <c r="D4" s="33"/>
      <c r="E4" s="87"/>
      <c r="F4" s="114"/>
    </row>
    <row r="5" spans="1:14" s="78" customFormat="1" ht="15.75" customHeight="1">
      <c r="A5" s="449" t="s">
        <v>517</v>
      </c>
      <c r="B5" s="450"/>
      <c r="C5" s="450"/>
      <c r="D5" s="450"/>
      <c r="E5" s="450"/>
      <c r="F5" s="450"/>
      <c r="G5" s="450"/>
      <c r="M5" s="79"/>
      <c r="N5" s="79"/>
    </row>
    <row r="6" spans="1:17" ht="33.75">
      <c r="A6" s="40" t="s">
        <v>22</v>
      </c>
      <c r="B6" s="36" t="s">
        <v>205</v>
      </c>
      <c r="C6" s="36" t="s">
        <v>206</v>
      </c>
      <c r="D6" s="36" t="s">
        <v>207</v>
      </c>
      <c r="E6" s="128" t="s">
        <v>208</v>
      </c>
      <c r="F6" s="115" t="s">
        <v>510</v>
      </c>
      <c r="G6" s="88" t="s">
        <v>209</v>
      </c>
      <c r="H6" s="89" t="s">
        <v>148</v>
      </c>
      <c r="I6" s="90" t="s">
        <v>201</v>
      </c>
      <c r="J6" s="91" t="s">
        <v>149</v>
      </c>
      <c r="K6" s="92" t="s">
        <v>70</v>
      </c>
      <c r="L6" s="93" t="s">
        <v>202</v>
      </c>
      <c r="M6" s="37"/>
      <c r="N6" s="128"/>
      <c r="O6" s="37" t="s">
        <v>511</v>
      </c>
      <c r="Q6" s="35"/>
    </row>
    <row r="7" spans="1:17" s="81" customFormat="1" ht="10.5">
      <c r="A7" s="80"/>
      <c r="B7" s="38" t="s">
        <v>71</v>
      </c>
      <c r="C7" s="38" t="s">
        <v>210</v>
      </c>
      <c r="D7" s="38" t="s">
        <v>211</v>
      </c>
      <c r="E7" s="118">
        <v>4</v>
      </c>
      <c r="F7" s="117">
        <v>5</v>
      </c>
      <c r="G7" s="94"/>
      <c r="H7" s="95"/>
      <c r="I7" s="96"/>
      <c r="J7" s="97"/>
      <c r="K7" s="98"/>
      <c r="L7" s="99"/>
      <c r="M7" s="80"/>
      <c r="N7" s="346"/>
      <c r="O7" s="351">
        <v>6</v>
      </c>
      <c r="Q7" s="348"/>
    </row>
    <row r="8" spans="1:15" s="126" customFormat="1" ht="15.75">
      <c r="A8" s="39" t="s">
        <v>23</v>
      </c>
      <c r="B8" s="127"/>
      <c r="C8" s="39"/>
      <c r="D8" s="39"/>
      <c r="E8" s="167" t="s">
        <v>24</v>
      </c>
      <c r="F8" s="227">
        <f>F9+F62+F67+F73+F91+F116+F124+F133</f>
        <v>28491.93</v>
      </c>
      <c r="G8" s="119"/>
      <c r="H8" s="120"/>
      <c r="I8" s="121"/>
      <c r="J8" s="122"/>
      <c r="K8" s="123"/>
      <c r="L8" s="124"/>
      <c r="M8" s="125"/>
      <c r="N8" s="347"/>
      <c r="O8" s="359">
        <f>O9+O62+O67+O73+O91+O116+O120+O133</f>
        <v>27785.73</v>
      </c>
    </row>
    <row r="9" spans="1:15" ht="12.75">
      <c r="A9" s="40"/>
      <c r="B9" s="39" t="s">
        <v>175</v>
      </c>
      <c r="C9" s="39"/>
      <c r="D9" s="39"/>
      <c r="E9" s="76" t="s">
        <v>176</v>
      </c>
      <c r="F9" s="228">
        <f>F10+F15+F50</f>
        <v>5914.37</v>
      </c>
      <c r="O9" s="357">
        <f>O10+O15+O42+O50</f>
        <v>5959</v>
      </c>
    </row>
    <row r="10" spans="1:15" ht="25.5">
      <c r="A10" s="40"/>
      <c r="B10" s="24" t="s">
        <v>177</v>
      </c>
      <c r="C10" s="24"/>
      <c r="D10" s="24"/>
      <c r="E10" s="1" t="s">
        <v>180</v>
      </c>
      <c r="F10" s="229">
        <f>F12</f>
        <v>961.57</v>
      </c>
      <c r="O10" s="350">
        <f>O11</f>
        <v>961.57</v>
      </c>
    </row>
    <row r="11" spans="1:17" ht="38.25">
      <c r="A11" s="40"/>
      <c r="B11" s="24"/>
      <c r="C11" s="24" t="s">
        <v>401</v>
      </c>
      <c r="D11" s="24"/>
      <c r="E11" s="1" t="s">
        <v>566</v>
      </c>
      <c r="F11" s="229">
        <f>F12</f>
        <v>961.57</v>
      </c>
      <c r="O11" s="349">
        <f>O12</f>
        <v>961.57</v>
      </c>
      <c r="Q11" s="35"/>
    </row>
    <row r="12" spans="1:15" ht="25.5">
      <c r="A12" s="40"/>
      <c r="B12" s="24"/>
      <c r="C12" s="24" t="s">
        <v>422</v>
      </c>
      <c r="D12" s="24"/>
      <c r="E12" s="1" t="s">
        <v>181</v>
      </c>
      <c r="F12" s="229">
        <f>F13</f>
        <v>961.57</v>
      </c>
      <c r="O12" s="350">
        <f>O13</f>
        <v>961.57</v>
      </c>
    </row>
    <row r="13" spans="1:15" ht="12.75">
      <c r="A13" s="40"/>
      <c r="B13" s="24"/>
      <c r="C13" s="24" t="s">
        <v>423</v>
      </c>
      <c r="D13" s="24"/>
      <c r="E13" s="1" t="s">
        <v>182</v>
      </c>
      <c r="F13" s="229">
        <f>F14</f>
        <v>961.57</v>
      </c>
      <c r="O13" s="350">
        <f>O14</f>
        <v>961.57</v>
      </c>
    </row>
    <row r="14" spans="1:15" ht="51">
      <c r="A14" s="40"/>
      <c r="B14" s="24"/>
      <c r="C14" s="24"/>
      <c r="D14" s="24" t="s">
        <v>138</v>
      </c>
      <c r="E14" s="1" t="s">
        <v>331</v>
      </c>
      <c r="F14" s="229">
        <v>961.57</v>
      </c>
      <c r="O14" s="350">
        <v>961.57</v>
      </c>
    </row>
    <row r="15" spans="1:15" ht="38.25">
      <c r="A15" s="40"/>
      <c r="B15" s="24" t="s">
        <v>183</v>
      </c>
      <c r="C15" s="24"/>
      <c r="D15" s="24"/>
      <c r="E15" s="1" t="s">
        <v>184</v>
      </c>
      <c r="F15" s="229">
        <f>F16+F35+F39</f>
        <v>4633.01</v>
      </c>
      <c r="O15" s="350">
        <f>O16+O35+O39</f>
        <v>4658.47</v>
      </c>
    </row>
    <row r="16" spans="1:15" ht="38.25">
      <c r="A16" s="40"/>
      <c r="B16" s="24"/>
      <c r="C16" s="24" t="s">
        <v>401</v>
      </c>
      <c r="D16" s="24"/>
      <c r="E16" s="1" t="s">
        <v>566</v>
      </c>
      <c r="F16" s="229">
        <f>F17+F24</f>
        <v>4283.21</v>
      </c>
      <c r="O16" s="350">
        <f>O17+O24</f>
        <v>4340.67</v>
      </c>
    </row>
    <row r="17" spans="1:15" ht="12.75">
      <c r="A17" s="40"/>
      <c r="B17" s="24"/>
      <c r="C17" s="24" t="s">
        <v>422</v>
      </c>
      <c r="D17" s="24"/>
      <c r="E17" s="1" t="s">
        <v>477</v>
      </c>
      <c r="F17" s="229">
        <f>F18+F22</f>
        <v>4029.41</v>
      </c>
      <c r="O17" s="350">
        <f>O18+O22</f>
        <v>4086.87</v>
      </c>
    </row>
    <row r="18" spans="1:15" ht="12.75">
      <c r="A18" s="40"/>
      <c r="B18" s="24"/>
      <c r="C18" s="24" t="s">
        <v>424</v>
      </c>
      <c r="D18" s="24"/>
      <c r="E18" s="1" t="s">
        <v>402</v>
      </c>
      <c r="F18" s="229">
        <f>F19+F20+F21</f>
        <v>4027.21</v>
      </c>
      <c r="O18" s="350">
        <f>O19+O20+O21</f>
        <v>4084.67</v>
      </c>
    </row>
    <row r="19" spans="1:15" ht="51">
      <c r="A19" s="40"/>
      <c r="B19" s="24"/>
      <c r="C19" s="24"/>
      <c r="D19" s="24" t="s">
        <v>138</v>
      </c>
      <c r="E19" s="1" t="s">
        <v>331</v>
      </c>
      <c r="F19" s="231">
        <v>2470.68</v>
      </c>
      <c r="O19" s="350">
        <v>2486.29</v>
      </c>
    </row>
    <row r="20" spans="1:15" ht="25.5">
      <c r="A20" s="40"/>
      <c r="B20" s="24"/>
      <c r="C20" s="24"/>
      <c r="D20" s="24" t="s">
        <v>139</v>
      </c>
      <c r="E20" s="1" t="s">
        <v>379</v>
      </c>
      <c r="F20" s="231">
        <v>1536.18</v>
      </c>
      <c r="O20" s="350">
        <v>1575.99</v>
      </c>
    </row>
    <row r="21" spans="1:15" ht="12.75">
      <c r="A21" s="40"/>
      <c r="B21" s="24"/>
      <c r="C21" s="24"/>
      <c r="D21" s="24" t="s">
        <v>140</v>
      </c>
      <c r="E21" s="1" t="s">
        <v>141</v>
      </c>
      <c r="F21" s="231">
        <f>18.5*1.1</f>
        <v>20.35</v>
      </c>
      <c r="O21" s="350">
        <f>20.35*1.1</f>
        <v>22.39</v>
      </c>
    </row>
    <row r="22" spans="1:15" ht="12.75">
      <c r="A22" s="40"/>
      <c r="B22" s="24"/>
      <c r="C22" s="24" t="s">
        <v>425</v>
      </c>
      <c r="D22" s="24"/>
      <c r="E22" s="1" t="s">
        <v>214</v>
      </c>
      <c r="F22" s="229">
        <f>F23</f>
        <v>2.2</v>
      </c>
      <c r="O22" s="349">
        <f>O23</f>
        <v>2.2</v>
      </c>
    </row>
    <row r="23" spans="1:15" ht="25.5">
      <c r="A23" s="40"/>
      <c r="B23" s="24"/>
      <c r="C23" s="24"/>
      <c r="D23" s="24" t="s">
        <v>139</v>
      </c>
      <c r="E23" s="1" t="s">
        <v>379</v>
      </c>
      <c r="F23" s="229">
        <v>2.2</v>
      </c>
      <c r="O23" s="350">
        <v>2.2</v>
      </c>
    </row>
    <row r="24" spans="1:15" ht="12.75">
      <c r="A24" s="40"/>
      <c r="B24" s="24"/>
      <c r="C24" s="24" t="s">
        <v>427</v>
      </c>
      <c r="D24" s="24"/>
      <c r="E24" s="1" t="s">
        <v>482</v>
      </c>
      <c r="F24" s="231">
        <f>F25+F27+F29+F31+F33</f>
        <v>253.8</v>
      </c>
      <c r="O24" s="350">
        <f>O25+O27+O29+O31+O33</f>
        <v>253.8</v>
      </c>
    </row>
    <row r="25" spans="1:15" ht="25.5">
      <c r="A25" s="40"/>
      <c r="B25" s="24"/>
      <c r="C25" s="24" t="s">
        <v>428</v>
      </c>
      <c r="D25" s="24"/>
      <c r="E25" s="1" t="s">
        <v>178</v>
      </c>
      <c r="F25" s="229">
        <f>F26</f>
        <v>119.5</v>
      </c>
      <c r="O25" s="352">
        <f>O26</f>
        <v>119.5</v>
      </c>
    </row>
    <row r="26" spans="1:15" ht="12.75">
      <c r="A26" s="40"/>
      <c r="B26" s="24"/>
      <c r="C26" s="24"/>
      <c r="D26" s="24" t="s">
        <v>212</v>
      </c>
      <c r="E26" s="144" t="s">
        <v>185</v>
      </c>
      <c r="F26" s="229">
        <v>119.5</v>
      </c>
      <c r="O26" s="349">
        <v>119.5</v>
      </c>
    </row>
    <row r="27" spans="1:15" ht="25.5">
      <c r="A27" s="40"/>
      <c r="B27" s="24"/>
      <c r="C27" s="24" t="s">
        <v>429</v>
      </c>
      <c r="D27" s="24"/>
      <c r="E27" s="1" t="s">
        <v>40</v>
      </c>
      <c r="F27" s="229">
        <f>F28</f>
        <v>29.9</v>
      </c>
      <c r="O27" s="350">
        <f>O28</f>
        <v>29.9</v>
      </c>
    </row>
    <row r="28" spans="1:15" ht="12.75">
      <c r="A28" s="40"/>
      <c r="B28" s="24"/>
      <c r="C28" s="24"/>
      <c r="D28" s="24" t="s">
        <v>212</v>
      </c>
      <c r="E28" s="144" t="s">
        <v>185</v>
      </c>
      <c r="F28" s="229">
        <v>29.9</v>
      </c>
      <c r="O28" s="353">
        <v>29.9</v>
      </c>
    </row>
    <row r="29" spans="1:15" ht="25.5">
      <c r="A29" s="40"/>
      <c r="B29" s="24"/>
      <c r="C29" s="24" t="s">
        <v>430</v>
      </c>
      <c r="D29" s="24"/>
      <c r="E29" s="1" t="s">
        <v>178</v>
      </c>
      <c r="F29" s="229">
        <f>F30</f>
        <v>41.1</v>
      </c>
      <c r="O29" s="350">
        <f>O30</f>
        <v>41.1</v>
      </c>
    </row>
    <row r="30" spans="1:15" ht="12.75">
      <c r="A30" s="40"/>
      <c r="B30" s="24"/>
      <c r="C30" s="24"/>
      <c r="D30" s="24" t="s">
        <v>212</v>
      </c>
      <c r="E30" s="144" t="s">
        <v>185</v>
      </c>
      <c r="F30" s="229">
        <v>41.1</v>
      </c>
      <c r="O30" s="350">
        <v>41.1</v>
      </c>
    </row>
    <row r="31" spans="1:15" ht="38.25">
      <c r="A31" s="40"/>
      <c r="B31" s="24"/>
      <c r="C31" s="24" t="s">
        <v>431</v>
      </c>
      <c r="D31" s="24"/>
      <c r="E31" s="1" t="s">
        <v>420</v>
      </c>
      <c r="F31" s="229">
        <f>F32</f>
        <v>30.5</v>
      </c>
      <c r="O31" s="349">
        <f>O32</f>
        <v>30.5</v>
      </c>
    </row>
    <row r="32" spans="1:15" ht="12.75">
      <c r="A32" s="40"/>
      <c r="B32" s="24"/>
      <c r="C32" s="24"/>
      <c r="D32" s="24" t="s">
        <v>212</v>
      </c>
      <c r="E32" s="144" t="s">
        <v>185</v>
      </c>
      <c r="F32" s="229">
        <v>30.5</v>
      </c>
      <c r="O32" s="350">
        <v>30.5</v>
      </c>
    </row>
    <row r="33" spans="1:15" ht="38.25">
      <c r="A33" s="40"/>
      <c r="B33" s="24"/>
      <c r="C33" s="24" t="s">
        <v>432</v>
      </c>
      <c r="D33" s="24"/>
      <c r="E33" s="144" t="s">
        <v>421</v>
      </c>
      <c r="F33" s="229">
        <f>F34</f>
        <v>32.8</v>
      </c>
      <c r="O33" s="349">
        <f>O34</f>
        <v>32.8</v>
      </c>
    </row>
    <row r="34" spans="1:15" ht="12.75">
      <c r="A34" s="40"/>
      <c r="B34" s="24"/>
      <c r="C34" s="24"/>
      <c r="D34" s="24" t="s">
        <v>212</v>
      </c>
      <c r="E34" s="144" t="s">
        <v>185</v>
      </c>
      <c r="F34" s="229">
        <v>32.8</v>
      </c>
      <c r="O34" s="350">
        <v>32.8</v>
      </c>
    </row>
    <row r="35" spans="1:15" ht="12.75">
      <c r="A35" s="40"/>
      <c r="B35" s="24"/>
      <c r="C35" s="24" t="s">
        <v>479</v>
      </c>
      <c r="D35" s="24"/>
      <c r="E35" s="144" t="s">
        <v>480</v>
      </c>
      <c r="F35" s="229">
        <f>F36</f>
        <v>31.9</v>
      </c>
      <c r="O35" s="352">
        <f>O36</f>
        <v>31.9</v>
      </c>
    </row>
    <row r="36" spans="1:15" ht="12.75">
      <c r="A36" s="40"/>
      <c r="B36" s="24"/>
      <c r="C36" s="24" t="s">
        <v>481</v>
      </c>
      <c r="D36" s="24"/>
      <c r="E36" s="144" t="s">
        <v>482</v>
      </c>
      <c r="F36" s="229">
        <f>F37</f>
        <v>31.9</v>
      </c>
      <c r="O36" s="352">
        <f>O37</f>
        <v>31.9</v>
      </c>
    </row>
    <row r="37" spans="1:15" ht="12.75">
      <c r="A37" s="40"/>
      <c r="B37" s="24"/>
      <c r="C37" s="24" t="s">
        <v>439</v>
      </c>
      <c r="D37" s="24"/>
      <c r="E37" s="144" t="s">
        <v>569</v>
      </c>
      <c r="F37" s="229">
        <f>F38</f>
        <v>31.9</v>
      </c>
      <c r="O37" s="349">
        <f>O38</f>
        <v>31.9</v>
      </c>
    </row>
    <row r="38" spans="1:15" ht="12.75">
      <c r="A38" s="40"/>
      <c r="B38" s="24"/>
      <c r="C38" s="24"/>
      <c r="D38" s="24" t="s">
        <v>212</v>
      </c>
      <c r="E38" s="144" t="s">
        <v>185</v>
      </c>
      <c r="F38" s="229">
        <v>31.9</v>
      </c>
      <c r="O38" s="350">
        <v>31.9</v>
      </c>
    </row>
    <row r="39" spans="1:15" ht="12.75">
      <c r="A39" s="40"/>
      <c r="B39" s="24"/>
      <c r="C39" s="24" t="s">
        <v>483</v>
      </c>
      <c r="D39" s="24"/>
      <c r="E39" s="144" t="s">
        <v>383</v>
      </c>
      <c r="F39" s="229">
        <f>F40+F46+F48</f>
        <v>317.9</v>
      </c>
      <c r="O39" s="350">
        <f>O40+O46+O48</f>
        <v>285.9</v>
      </c>
    </row>
    <row r="40" spans="1:15" ht="25.5">
      <c r="A40" s="40"/>
      <c r="B40" s="24"/>
      <c r="C40" s="24" t="s">
        <v>475</v>
      </c>
      <c r="D40" s="24"/>
      <c r="E40" s="144" t="s">
        <v>282</v>
      </c>
      <c r="F40" s="229">
        <f>F41</f>
        <v>285.9</v>
      </c>
      <c r="O40" s="349">
        <f>O41</f>
        <v>285.9</v>
      </c>
    </row>
    <row r="41" spans="1:15" ht="12.75">
      <c r="A41" s="40"/>
      <c r="B41" s="24"/>
      <c r="C41" s="24"/>
      <c r="D41" s="24" t="s">
        <v>212</v>
      </c>
      <c r="E41" s="144" t="s">
        <v>185</v>
      </c>
      <c r="F41" s="229">
        <v>285.9</v>
      </c>
      <c r="O41" s="350">
        <v>285.9</v>
      </c>
    </row>
    <row r="42" spans="1:15" ht="12.75" hidden="1">
      <c r="A42" s="40"/>
      <c r="B42" s="24" t="s">
        <v>179</v>
      </c>
      <c r="C42" s="24"/>
      <c r="D42" s="24"/>
      <c r="E42" s="1" t="s">
        <v>170</v>
      </c>
      <c r="F42" s="229">
        <f>F44</f>
        <v>0</v>
      </c>
      <c r="O42" s="350">
        <f>O43</f>
        <v>0</v>
      </c>
    </row>
    <row r="43" spans="1:15" ht="12.75" hidden="1">
      <c r="A43" s="40"/>
      <c r="B43" s="24"/>
      <c r="C43" s="24" t="s">
        <v>483</v>
      </c>
      <c r="D43" s="24"/>
      <c r="E43" s="1" t="s">
        <v>383</v>
      </c>
      <c r="F43" s="229">
        <f>F44</f>
        <v>0</v>
      </c>
      <c r="O43" s="350">
        <f>O44</f>
        <v>0</v>
      </c>
    </row>
    <row r="44" spans="1:15" ht="12.75" hidden="1">
      <c r="A44" s="40"/>
      <c r="B44" s="24"/>
      <c r="C44" s="24" t="s">
        <v>478</v>
      </c>
      <c r="D44" s="24"/>
      <c r="E44" s="1" t="s">
        <v>170</v>
      </c>
      <c r="F44" s="229">
        <f>F45</f>
        <v>0</v>
      </c>
      <c r="O44" s="349">
        <f>O45</f>
        <v>0</v>
      </c>
    </row>
    <row r="45" spans="1:15" ht="12.75" hidden="1">
      <c r="A45" s="40"/>
      <c r="B45" s="24"/>
      <c r="C45" s="24"/>
      <c r="D45" s="24" t="s">
        <v>140</v>
      </c>
      <c r="E45" s="43" t="s">
        <v>141</v>
      </c>
      <c r="F45" s="229">
        <v>0</v>
      </c>
      <c r="O45" s="350">
        <v>0</v>
      </c>
    </row>
    <row r="46" spans="1:15" ht="25.5">
      <c r="A46" s="40"/>
      <c r="B46" s="24"/>
      <c r="C46" s="24" t="s">
        <v>617</v>
      </c>
      <c r="D46" s="24"/>
      <c r="E46" s="144" t="s">
        <v>618</v>
      </c>
      <c r="F46" s="229">
        <f>F47</f>
        <v>16</v>
      </c>
      <c r="O46" s="350">
        <f>O47</f>
        <v>0</v>
      </c>
    </row>
    <row r="47" spans="1:15" ht="12.75">
      <c r="A47" s="40"/>
      <c r="B47" s="24"/>
      <c r="C47" s="24"/>
      <c r="D47" s="24" t="s">
        <v>212</v>
      </c>
      <c r="E47" s="144" t="s">
        <v>185</v>
      </c>
      <c r="F47" s="229">
        <v>16</v>
      </c>
      <c r="O47" s="350">
        <v>0</v>
      </c>
    </row>
    <row r="48" spans="1:15" ht="25.5">
      <c r="A48" s="40"/>
      <c r="B48" s="24"/>
      <c r="C48" s="24" t="s">
        <v>619</v>
      </c>
      <c r="D48" s="24"/>
      <c r="E48" s="144" t="s">
        <v>620</v>
      </c>
      <c r="F48" s="229">
        <f>F49</f>
        <v>16</v>
      </c>
      <c r="O48" s="350">
        <f>O49</f>
        <v>0</v>
      </c>
    </row>
    <row r="49" spans="1:15" ht="12.75">
      <c r="A49" s="40"/>
      <c r="B49" s="24"/>
      <c r="C49" s="24"/>
      <c r="D49" s="24" t="s">
        <v>212</v>
      </c>
      <c r="E49" s="144" t="s">
        <v>185</v>
      </c>
      <c r="F49" s="229">
        <v>16</v>
      </c>
      <c r="O49" s="350">
        <v>0</v>
      </c>
    </row>
    <row r="50" spans="1:15" ht="12.75">
      <c r="A50" s="40"/>
      <c r="B50" s="24" t="s">
        <v>203</v>
      </c>
      <c r="C50" s="24"/>
      <c r="D50" s="24"/>
      <c r="E50" s="1" t="s">
        <v>171</v>
      </c>
      <c r="F50" s="229">
        <f>F51+F57</f>
        <v>319.79</v>
      </c>
      <c r="O50" s="350">
        <f>O51+O57</f>
        <v>338.96</v>
      </c>
    </row>
    <row r="51" spans="1:15" ht="38.25">
      <c r="A51" s="40"/>
      <c r="B51" s="24"/>
      <c r="C51" s="24" t="s">
        <v>401</v>
      </c>
      <c r="D51" s="24"/>
      <c r="E51" s="1" t="s">
        <v>566</v>
      </c>
      <c r="F51" s="229">
        <f>F52</f>
        <v>237.26</v>
      </c>
      <c r="O51" s="350">
        <f>O52</f>
        <v>252.87</v>
      </c>
    </row>
    <row r="52" spans="1:15" ht="25.5">
      <c r="A52" s="40"/>
      <c r="B52" s="24"/>
      <c r="C52" s="24" t="s">
        <v>410</v>
      </c>
      <c r="D52" s="24"/>
      <c r="E52" s="1" t="s">
        <v>409</v>
      </c>
      <c r="F52" s="229">
        <f>F53+F55</f>
        <v>237.26</v>
      </c>
      <c r="O52" s="350">
        <f>O53+O55</f>
        <v>252.87</v>
      </c>
    </row>
    <row r="53" spans="1:15" ht="25.5">
      <c r="A53" s="40"/>
      <c r="B53" s="24"/>
      <c r="C53" s="41" t="s">
        <v>413</v>
      </c>
      <c r="D53" s="40"/>
      <c r="E53" s="144" t="s">
        <v>411</v>
      </c>
      <c r="F53" s="229">
        <f>F54</f>
        <v>188.86</v>
      </c>
      <c r="O53" s="352">
        <f>O54</f>
        <v>199.63</v>
      </c>
    </row>
    <row r="54" spans="1:15" ht="25.5">
      <c r="A54" s="40"/>
      <c r="B54" s="24"/>
      <c r="C54" s="24"/>
      <c r="D54" s="24" t="s">
        <v>139</v>
      </c>
      <c r="E54" s="1" t="s">
        <v>379</v>
      </c>
      <c r="F54" s="229">
        <f>177*1.067</f>
        <v>188.86</v>
      </c>
      <c r="O54" s="349">
        <f>188.86*1.057</f>
        <v>199.63</v>
      </c>
    </row>
    <row r="55" spans="1:15" ht="12.75">
      <c r="A55" s="40"/>
      <c r="B55" s="24"/>
      <c r="C55" s="24" t="s">
        <v>415</v>
      </c>
      <c r="D55" s="24"/>
      <c r="E55" s="1" t="s">
        <v>412</v>
      </c>
      <c r="F55" s="229">
        <f>F56</f>
        <v>48.4</v>
      </c>
      <c r="O55" s="350">
        <f>O56</f>
        <v>53.24</v>
      </c>
    </row>
    <row r="56" spans="1:15" ht="25.5">
      <c r="A56" s="40"/>
      <c r="B56" s="24"/>
      <c r="C56" s="24"/>
      <c r="D56" s="24" t="s">
        <v>139</v>
      </c>
      <c r="E56" s="1" t="s">
        <v>379</v>
      </c>
      <c r="F56" s="229">
        <f>44*1.1</f>
        <v>48.4</v>
      </c>
      <c r="O56" s="349">
        <f>48.4*1.1</f>
        <v>53.24</v>
      </c>
    </row>
    <row r="57" spans="1:15" ht="12.75">
      <c r="A57" s="40"/>
      <c r="B57" s="24"/>
      <c r="C57" s="24" t="s">
        <v>384</v>
      </c>
      <c r="D57" s="24"/>
      <c r="E57" s="1" t="s">
        <v>383</v>
      </c>
      <c r="F57" s="229">
        <f>F58+F60</f>
        <v>82.53</v>
      </c>
      <c r="O57" s="350">
        <f>O58+O60</f>
        <v>86.09</v>
      </c>
    </row>
    <row r="58" spans="1:15" ht="12.75">
      <c r="A58" s="40"/>
      <c r="B58" s="24"/>
      <c r="C58" s="24" t="s">
        <v>443</v>
      </c>
      <c r="D58" s="24"/>
      <c r="E58" s="1" t="s">
        <v>91</v>
      </c>
      <c r="F58" s="229">
        <f>F59</f>
        <v>20</v>
      </c>
      <c r="O58" s="350">
        <f>O59</f>
        <v>20</v>
      </c>
    </row>
    <row r="59" spans="1:15" ht="12.75">
      <c r="A59" s="40"/>
      <c r="B59" s="24"/>
      <c r="C59" s="24"/>
      <c r="D59" s="24" t="s">
        <v>140</v>
      </c>
      <c r="E59" s="1" t="s">
        <v>141</v>
      </c>
      <c r="F59" s="229">
        <v>20</v>
      </c>
      <c r="O59" s="350">
        <v>20</v>
      </c>
    </row>
    <row r="60" spans="1:15" ht="12.75">
      <c r="A60" s="40"/>
      <c r="B60" s="24"/>
      <c r="C60" s="24" t="s">
        <v>444</v>
      </c>
      <c r="D60" s="24"/>
      <c r="E60" s="1" t="s">
        <v>84</v>
      </c>
      <c r="F60" s="229">
        <f>F61</f>
        <v>62.53</v>
      </c>
      <c r="O60" s="350">
        <f>O61</f>
        <v>66.09</v>
      </c>
    </row>
    <row r="61" spans="1:15" ht="25.5">
      <c r="A61" s="40"/>
      <c r="B61" s="24"/>
      <c r="C61" s="24"/>
      <c r="D61" s="24" t="s">
        <v>139</v>
      </c>
      <c r="E61" s="1" t="s">
        <v>379</v>
      </c>
      <c r="F61" s="229">
        <f>58.6*1.067</f>
        <v>62.53</v>
      </c>
      <c r="O61" s="350">
        <f>62.53*1.057</f>
        <v>66.09</v>
      </c>
    </row>
    <row r="62" spans="1:15" ht="12.75" hidden="1">
      <c r="A62" s="40"/>
      <c r="B62" s="113" t="s">
        <v>11</v>
      </c>
      <c r="C62" s="113"/>
      <c r="D62" s="113"/>
      <c r="E62" s="165" t="s">
        <v>12</v>
      </c>
      <c r="F62" s="228">
        <f>F63</f>
        <v>0</v>
      </c>
      <c r="O62" s="358">
        <f>O63</f>
        <v>0</v>
      </c>
    </row>
    <row r="63" spans="1:15" ht="12.75" hidden="1">
      <c r="A63" s="40"/>
      <c r="B63" s="24" t="s">
        <v>13</v>
      </c>
      <c r="C63" s="24"/>
      <c r="D63" s="24"/>
      <c r="E63" s="166" t="s">
        <v>14</v>
      </c>
      <c r="F63" s="229">
        <f>F64</f>
        <v>0</v>
      </c>
      <c r="O63" s="350">
        <f>O64</f>
        <v>0</v>
      </c>
    </row>
    <row r="64" spans="1:15" ht="38.25" hidden="1">
      <c r="A64" s="40"/>
      <c r="B64" s="24"/>
      <c r="C64" s="24" t="s">
        <v>401</v>
      </c>
      <c r="D64" s="24"/>
      <c r="E64" s="166" t="s">
        <v>566</v>
      </c>
      <c r="F64" s="229">
        <f>F65</f>
        <v>0</v>
      </c>
      <c r="O64" s="352">
        <f>O65</f>
        <v>0</v>
      </c>
    </row>
    <row r="65" spans="1:15" ht="25.5" hidden="1">
      <c r="A65" s="40"/>
      <c r="B65" s="24"/>
      <c r="C65" s="24" t="s">
        <v>422</v>
      </c>
      <c r="D65" s="24"/>
      <c r="E65" s="166" t="s">
        <v>418</v>
      </c>
      <c r="F65" s="229">
        <f>F66</f>
        <v>0</v>
      </c>
      <c r="O65" s="349">
        <f>O66</f>
        <v>0</v>
      </c>
    </row>
    <row r="66" spans="1:15" ht="51" hidden="1">
      <c r="A66" s="40"/>
      <c r="B66" s="24"/>
      <c r="C66" s="24"/>
      <c r="D66" s="24" t="s">
        <v>138</v>
      </c>
      <c r="E66" s="1" t="s">
        <v>331</v>
      </c>
      <c r="F66" s="229">
        <v>0</v>
      </c>
      <c r="O66" s="350">
        <v>0</v>
      </c>
    </row>
    <row r="67" spans="1:15" ht="12.75">
      <c r="A67" s="40"/>
      <c r="B67" s="39" t="s">
        <v>85</v>
      </c>
      <c r="C67" s="39"/>
      <c r="D67" s="39"/>
      <c r="E67" s="167" t="s">
        <v>155</v>
      </c>
      <c r="F67" s="228">
        <f>F68</f>
        <v>3654</v>
      </c>
      <c r="O67" s="357">
        <f>O68</f>
        <v>3862.2</v>
      </c>
    </row>
    <row r="68" spans="1:15" ht="12.75">
      <c r="A68" s="40"/>
      <c r="B68" s="24" t="s">
        <v>8</v>
      </c>
      <c r="C68" s="24"/>
      <c r="D68" s="24"/>
      <c r="E68" s="144" t="s">
        <v>9</v>
      </c>
      <c r="F68" s="229">
        <f>F69</f>
        <v>3654</v>
      </c>
      <c r="O68" s="350">
        <f>O69</f>
        <v>3862.2</v>
      </c>
    </row>
    <row r="69" spans="1:15" ht="25.5">
      <c r="A69" s="40"/>
      <c r="B69" s="24"/>
      <c r="C69" s="24" t="s">
        <v>479</v>
      </c>
      <c r="D69" s="24"/>
      <c r="E69" s="219" t="s">
        <v>568</v>
      </c>
      <c r="F69" s="229">
        <f>F70</f>
        <v>3654</v>
      </c>
      <c r="O69" s="350">
        <f>O70</f>
        <v>3862.2</v>
      </c>
    </row>
    <row r="70" spans="1:15" ht="25.5">
      <c r="A70" s="40"/>
      <c r="B70" s="24"/>
      <c r="C70" s="220" t="s">
        <v>484</v>
      </c>
      <c r="D70" s="40"/>
      <c r="E70" s="221" t="s">
        <v>435</v>
      </c>
      <c r="F70" s="229">
        <f>F72</f>
        <v>3654</v>
      </c>
      <c r="O70" s="350">
        <f>O71</f>
        <v>3862.2</v>
      </c>
    </row>
    <row r="71" spans="1:15" ht="12.75">
      <c r="A71" s="40"/>
      <c r="B71" s="24"/>
      <c r="C71" s="220" t="s">
        <v>437</v>
      </c>
      <c r="E71" s="221" t="s">
        <v>436</v>
      </c>
      <c r="F71" s="229">
        <f>F72</f>
        <v>3654</v>
      </c>
      <c r="O71" s="350">
        <f>O72</f>
        <v>3862.2</v>
      </c>
    </row>
    <row r="72" spans="1:15" ht="25.5">
      <c r="A72" s="40"/>
      <c r="B72" s="24"/>
      <c r="C72" s="24"/>
      <c r="D72" s="24" t="s">
        <v>139</v>
      </c>
      <c r="E72" s="1" t="s">
        <v>379</v>
      </c>
      <c r="F72" s="229">
        <v>3654</v>
      </c>
      <c r="O72" s="349">
        <v>3862.2</v>
      </c>
    </row>
    <row r="73" spans="1:15" ht="12.75">
      <c r="A73" s="40"/>
      <c r="B73" s="39" t="s">
        <v>120</v>
      </c>
      <c r="C73" s="39"/>
      <c r="D73" s="39"/>
      <c r="E73" s="167" t="s">
        <v>121</v>
      </c>
      <c r="F73" s="228">
        <f>F74+F84</f>
        <v>4986.35</v>
      </c>
      <c r="O73" s="358">
        <f>O74+O84</f>
        <v>4850.71</v>
      </c>
    </row>
    <row r="74" spans="1:15" ht="12.75">
      <c r="A74" s="40"/>
      <c r="B74" s="24" t="s">
        <v>278</v>
      </c>
      <c r="C74" s="24"/>
      <c r="D74" s="24"/>
      <c r="E74" s="1" t="s">
        <v>279</v>
      </c>
      <c r="F74" s="229">
        <f>F75</f>
        <v>3812.65</v>
      </c>
      <c r="O74" s="350">
        <f>O75</f>
        <v>3626.14</v>
      </c>
    </row>
    <row r="75" spans="1:15" ht="38.25">
      <c r="A75" s="40"/>
      <c r="B75" s="24"/>
      <c r="C75" s="24" t="s">
        <v>485</v>
      </c>
      <c r="D75" s="24"/>
      <c r="E75" s="1" t="s">
        <v>561</v>
      </c>
      <c r="F75" s="231">
        <f>F76</f>
        <v>3812.65</v>
      </c>
      <c r="O75" s="350">
        <f>O76</f>
        <v>3626.14</v>
      </c>
    </row>
    <row r="76" spans="1:15" ht="12.75">
      <c r="A76" s="40"/>
      <c r="B76" s="24"/>
      <c r="C76" s="24" t="s">
        <v>451</v>
      </c>
      <c r="D76" s="24"/>
      <c r="E76" s="1" t="s">
        <v>562</v>
      </c>
      <c r="F76" s="229">
        <f>F77</f>
        <v>3812.65</v>
      </c>
      <c r="O76" s="350">
        <f>O77</f>
        <v>3626.14</v>
      </c>
    </row>
    <row r="77" spans="1:15" ht="25.5">
      <c r="A77" s="40"/>
      <c r="B77" s="24"/>
      <c r="C77" s="24" t="s">
        <v>452</v>
      </c>
      <c r="D77" s="24"/>
      <c r="E77" s="1" t="s">
        <v>465</v>
      </c>
      <c r="F77" s="229">
        <f>F78+F80+F82</f>
        <v>3812.65</v>
      </c>
      <c r="O77" s="349">
        <f>O78+O80+O82</f>
        <v>3626.14</v>
      </c>
    </row>
    <row r="78" spans="1:15" ht="25.5">
      <c r="A78" s="40"/>
      <c r="B78" s="24"/>
      <c r="C78" s="24" t="s">
        <v>453</v>
      </c>
      <c r="D78" s="24"/>
      <c r="E78" s="1" t="s">
        <v>446</v>
      </c>
      <c r="F78" s="229">
        <f>F79</f>
        <v>3383.08</v>
      </c>
      <c r="O78" s="350">
        <f>O79</f>
        <v>3172.08</v>
      </c>
    </row>
    <row r="79" spans="1:15" ht="25.5">
      <c r="A79" s="40"/>
      <c r="B79" s="24"/>
      <c r="C79" s="24"/>
      <c r="D79" s="24" t="s">
        <v>139</v>
      </c>
      <c r="E79" s="1" t="s">
        <v>379</v>
      </c>
      <c r="F79" s="229">
        <v>3383.08</v>
      </c>
      <c r="O79" s="350">
        <v>3172.08</v>
      </c>
    </row>
    <row r="80" spans="1:15" ht="12.75">
      <c r="A80" s="40"/>
      <c r="B80" s="24"/>
      <c r="C80" s="24" t="s">
        <v>454</v>
      </c>
      <c r="D80" s="24"/>
      <c r="E80" s="1" t="s">
        <v>356</v>
      </c>
      <c r="F80" s="229">
        <f>F81</f>
        <v>429.57</v>
      </c>
      <c r="O80" s="350">
        <f>O81</f>
        <v>454.06</v>
      </c>
    </row>
    <row r="81" spans="1:15" ht="25.5">
      <c r="A81" s="40"/>
      <c r="B81" s="24"/>
      <c r="C81" s="39"/>
      <c r="D81" s="24" t="s">
        <v>139</v>
      </c>
      <c r="E81" s="1" t="s">
        <v>379</v>
      </c>
      <c r="F81" s="229">
        <v>429.57</v>
      </c>
      <c r="O81" s="350">
        <v>454.06</v>
      </c>
    </row>
    <row r="82" spans="1:15" ht="25.5" hidden="1">
      <c r="A82" s="186"/>
      <c r="B82" s="220"/>
      <c r="C82" s="220" t="s">
        <v>455</v>
      </c>
      <c r="D82" s="332"/>
      <c r="E82" s="232" t="s">
        <v>342</v>
      </c>
      <c r="F82" s="231">
        <f>F83</f>
        <v>0</v>
      </c>
      <c r="G82" s="365"/>
      <c r="H82" s="365"/>
      <c r="I82" s="365"/>
      <c r="J82" s="365"/>
      <c r="K82" s="365"/>
      <c r="L82" s="365"/>
      <c r="M82" s="366"/>
      <c r="N82" s="366"/>
      <c r="O82" s="367">
        <f>O83</f>
        <v>0</v>
      </c>
    </row>
    <row r="83" spans="1:15" ht="25.5" hidden="1">
      <c r="A83" s="40"/>
      <c r="B83" s="24"/>
      <c r="C83" s="39"/>
      <c r="D83" s="24" t="s">
        <v>139</v>
      </c>
      <c r="E83" s="1" t="s">
        <v>332</v>
      </c>
      <c r="F83" s="229">
        <v>0</v>
      </c>
      <c r="O83" s="352">
        <v>0</v>
      </c>
    </row>
    <row r="84" spans="1:15" ht="12.75">
      <c r="A84" s="40"/>
      <c r="B84" s="24" t="s">
        <v>74</v>
      </c>
      <c r="C84" s="24"/>
      <c r="D84" s="24"/>
      <c r="E84" s="1" t="s">
        <v>75</v>
      </c>
      <c r="F84" s="229">
        <f>F85</f>
        <v>1173.7</v>
      </c>
      <c r="O84" s="349">
        <f>O85</f>
        <v>1224.57</v>
      </c>
    </row>
    <row r="85" spans="1:15" ht="38.25">
      <c r="A85" s="40"/>
      <c r="B85" s="39"/>
      <c r="C85" s="24" t="s">
        <v>401</v>
      </c>
      <c r="D85" s="24"/>
      <c r="E85" s="144" t="s">
        <v>555</v>
      </c>
      <c r="F85" s="229">
        <f>F86</f>
        <v>1173.7</v>
      </c>
      <c r="O85" s="350">
        <f>O86</f>
        <v>1224.57</v>
      </c>
    </row>
    <row r="86" spans="1:15" ht="25.5">
      <c r="A86" s="40"/>
      <c r="B86" s="39"/>
      <c r="C86" s="24" t="s">
        <v>406</v>
      </c>
      <c r="D86" s="24"/>
      <c r="E86" s="144" t="s">
        <v>403</v>
      </c>
      <c r="F86" s="229">
        <f>F87+F89</f>
        <v>1173.7</v>
      </c>
      <c r="O86" s="349">
        <f>O87+O89</f>
        <v>1224.57</v>
      </c>
    </row>
    <row r="87" spans="1:15" ht="12.75">
      <c r="A87" s="40"/>
      <c r="B87" s="39"/>
      <c r="C87" s="24" t="s">
        <v>407</v>
      </c>
      <c r="D87" s="24"/>
      <c r="E87" s="1" t="s">
        <v>404</v>
      </c>
      <c r="F87" s="229">
        <f>F88</f>
        <v>586.85</v>
      </c>
      <c r="O87" s="350">
        <f>O88</f>
        <v>604.27</v>
      </c>
    </row>
    <row r="88" spans="1:15" ht="25.5">
      <c r="A88" s="40"/>
      <c r="B88" s="39"/>
      <c r="C88" s="24"/>
      <c r="D88" s="24" t="s">
        <v>139</v>
      </c>
      <c r="E88" s="1" t="s">
        <v>379</v>
      </c>
      <c r="F88" s="229">
        <f>550*1.067</f>
        <v>586.85</v>
      </c>
      <c r="O88" s="350">
        <v>604.27</v>
      </c>
    </row>
    <row r="89" spans="1:15" ht="12.75">
      <c r="A89" s="40"/>
      <c r="B89" s="24"/>
      <c r="C89" s="24" t="s">
        <v>408</v>
      </c>
      <c r="D89" s="24"/>
      <c r="E89" s="1" t="s">
        <v>405</v>
      </c>
      <c r="F89" s="229">
        <f>F90</f>
        <v>586.85</v>
      </c>
      <c r="O89" s="350">
        <f>O90</f>
        <v>620.3</v>
      </c>
    </row>
    <row r="90" spans="1:15" ht="25.5">
      <c r="A90" s="40"/>
      <c r="B90" s="24"/>
      <c r="C90" s="24"/>
      <c r="D90" s="24" t="s">
        <v>139</v>
      </c>
      <c r="E90" s="1" t="s">
        <v>379</v>
      </c>
      <c r="F90" s="229">
        <v>586.85</v>
      </c>
      <c r="O90" s="350">
        <v>620.3</v>
      </c>
    </row>
    <row r="91" spans="1:15" ht="12.75">
      <c r="A91" s="40"/>
      <c r="B91" s="39" t="s">
        <v>76</v>
      </c>
      <c r="C91" s="39"/>
      <c r="D91" s="39"/>
      <c r="E91" s="167" t="s">
        <v>77</v>
      </c>
      <c r="F91" s="228">
        <f>F92+F102</f>
        <v>4341.01</v>
      </c>
      <c r="O91" s="358">
        <f>O92+O102</f>
        <v>3517.62</v>
      </c>
    </row>
    <row r="92" spans="1:15" ht="12.75">
      <c r="A92" s="40"/>
      <c r="B92" s="24" t="s">
        <v>18</v>
      </c>
      <c r="C92" s="24"/>
      <c r="D92" s="24"/>
      <c r="E92" s="1" t="s">
        <v>19</v>
      </c>
      <c r="F92" s="229">
        <f>F93+F98</f>
        <v>84</v>
      </c>
      <c r="O92" s="350">
        <f>O93+O98</f>
        <v>84</v>
      </c>
    </row>
    <row r="93" spans="1:15" ht="38.25" hidden="1">
      <c r="A93" s="40"/>
      <c r="B93" s="24"/>
      <c r="C93" s="24" t="s">
        <v>493</v>
      </c>
      <c r="D93" s="24"/>
      <c r="E93" s="232" t="s">
        <v>555</v>
      </c>
      <c r="F93" s="229">
        <f>F95</f>
        <v>0</v>
      </c>
      <c r="O93" s="350">
        <f>O94</f>
        <v>0</v>
      </c>
    </row>
    <row r="94" spans="1:15" ht="38.25" hidden="1">
      <c r="A94" s="40"/>
      <c r="B94" s="24"/>
      <c r="C94" s="24" t="s">
        <v>490</v>
      </c>
      <c r="D94" s="24"/>
      <c r="E94" s="232" t="s">
        <v>560</v>
      </c>
      <c r="F94" s="229">
        <v>0</v>
      </c>
      <c r="O94" s="352">
        <f>O95</f>
        <v>0</v>
      </c>
    </row>
    <row r="95" spans="1:15" ht="25.5" hidden="1">
      <c r="A95" s="40"/>
      <c r="B95" s="24"/>
      <c r="C95" s="24" t="s">
        <v>623</v>
      </c>
      <c r="D95" s="24"/>
      <c r="E95" s="232" t="s">
        <v>655</v>
      </c>
      <c r="F95" s="229">
        <f>F97</f>
        <v>0</v>
      </c>
      <c r="O95" s="349">
        <f>O96</f>
        <v>0</v>
      </c>
    </row>
    <row r="96" spans="1:15" ht="12.75" hidden="1">
      <c r="A96" s="186"/>
      <c r="B96" s="220"/>
      <c r="C96" s="220" t="s">
        <v>625</v>
      </c>
      <c r="D96" s="220"/>
      <c r="E96" s="232" t="s">
        <v>626</v>
      </c>
      <c r="F96" s="231">
        <f>F97</f>
        <v>0</v>
      </c>
      <c r="G96" s="365"/>
      <c r="H96" s="365"/>
      <c r="I96" s="365"/>
      <c r="J96" s="365"/>
      <c r="K96" s="365"/>
      <c r="L96" s="365"/>
      <c r="M96" s="366"/>
      <c r="N96" s="366"/>
      <c r="O96" s="368">
        <f>O97</f>
        <v>0</v>
      </c>
    </row>
    <row r="97" spans="1:15" ht="25.5" hidden="1">
      <c r="A97" s="40"/>
      <c r="B97" s="24"/>
      <c r="C97" s="24"/>
      <c r="D97" s="220" t="s">
        <v>139</v>
      </c>
      <c r="E97" s="232" t="s">
        <v>379</v>
      </c>
      <c r="F97" s="231">
        <v>0</v>
      </c>
      <c r="O97" s="350">
        <v>0</v>
      </c>
    </row>
    <row r="98" spans="1:15" ht="38.25">
      <c r="A98" s="40"/>
      <c r="B98" s="24"/>
      <c r="C98" s="24" t="s">
        <v>401</v>
      </c>
      <c r="D98" s="220"/>
      <c r="E98" s="232" t="s">
        <v>566</v>
      </c>
      <c r="F98" s="231">
        <f>F99</f>
        <v>84</v>
      </c>
      <c r="O98" s="350">
        <f>O99</f>
        <v>84</v>
      </c>
    </row>
    <row r="99" spans="1:15" ht="25.5">
      <c r="A99" s="40"/>
      <c r="B99" s="24"/>
      <c r="C99" s="24" t="s">
        <v>410</v>
      </c>
      <c r="D99" s="220"/>
      <c r="E99" s="232" t="s">
        <v>409</v>
      </c>
      <c r="F99" s="231">
        <f>F100</f>
        <v>84</v>
      </c>
      <c r="O99" s="352">
        <f>O100</f>
        <v>84</v>
      </c>
    </row>
    <row r="100" spans="1:15" ht="38.25">
      <c r="A100" s="40"/>
      <c r="B100" s="24"/>
      <c r="C100" s="24" t="s">
        <v>414</v>
      </c>
      <c r="D100" s="220"/>
      <c r="E100" s="232" t="s">
        <v>567</v>
      </c>
      <c r="F100" s="231">
        <f>F101</f>
        <v>84</v>
      </c>
      <c r="O100" s="349">
        <f>O101</f>
        <v>84</v>
      </c>
    </row>
    <row r="101" spans="1:15" ht="25.5">
      <c r="A101" s="40"/>
      <c r="B101" s="24"/>
      <c r="C101" s="24"/>
      <c r="D101" s="26" t="s">
        <v>139</v>
      </c>
      <c r="E101" s="292" t="s">
        <v>379</v>
      </c>
      <c r="F101" s="329">
        <v>84</v>
      </c>
      <c r="O101" s="350">
        <v>84</v>
      </c>
    </row>
    <row r="102" spans="1:15" ht="12.75">
      <c r="A102" s="40"/>
      <c r="B102" s="24" t="s">
        <v>88</v>
      </c>
      <c r="C102" s="24"/>
      <c r="D102" s="24"/>
      <c r="E102" s="1" t="s">
        <v>89</v>
      </c>
      <c r="F102" s="229">
        <f>F103</f>
        <v>4257.01</v>
      </c>
      <c r="O102" s="350">
        <f>O103</f>
        <v>3433.62</v>
      </c>
    </row>
    <row r="103" spans="1:15" ht="33" customHeight="1">
      <c r="A103" s="40"/>
      <c r="B103" s="24"/>
      <c r="C103" s="293" t="s">
        <v>450</v>
      </c>
      <c r="D103" s="26"/>
      <c r="E103" s="331" t="s">
        <v>561</v>
      </c>
      <c r="F103" s="231">
        <f>F104</f>
        <v>4257.01</v>
      </c>
      <c r="O103" s="349">
        <f>O104</f>
        <v>3433.62</v>
      </c>
    </row>
    <row r="104" spans="1:15" ht="12.75">
      <c r="A104" s="40"/>
      <c r="B104" s="24"/>
      <c r="C104" s="293" t="s">
        <v>456</v>
      </c>
      <c r="D104" s="26"/>
      <c r="E104" s="300" t="s">
        <v>563</v>
      </c>
      <c r="F104" s="229">
        <f>F105</f>
        <v>4257.01</v>
      </c>
      <c r="O104" s="350">
        <f>O105</f>
        <v>3433.62</v>
      </c>
    </row>
    <row r="105" spans="1:15" ht="12.75">
      <c r="A105" s="40"/>
      <c r="B105" s="24"/>
      <c r="C105" s="293" t="s">
        <v>457</v>
      </c>
      <c r="D105" s="26"/>
      <c r="E105" s="299" t="s">
        <v>463</v>
      </c>
      <c r="F105" s="229">
        <f>F106+F108+F110+F112+F114</f>
        <v>4257.01</v>
      </c>
      <c r="O105" s="350">
        <f>O106+O108+O110+O112+O114</f>
        <v>3433.62</v>
      </c>
    </row>
    <row r="106" spans="1:15" ht="12.75">
      <c r="A106" s="40"/>
      <c r="B106" s="24"/>
      <c r="C106" s="293" t="s">
        <v>458</v>
      </c>
      <c r="D106" s="26"/>
      <c r="E106" s="299" t="s">
        <v>447</v>
      </c>
      <c r="F106" s="229">
        <f>F107</f>
        <v>747.37</v>
      </c>
      <c r="O106" s="352">
        <f>O107</f>
        <v>802.82</v>
      </c>
    </row>
    <row r="107" spans="1:15" ht="25.5">
      <c r="A107" s="40"/>
      <c r="B107" s="24"/>
      <c r="C107" s="293"/>
      <c r="D107" s="24" t="s">
        <v>139</v>
      </c>
      <c r="E107" s="1" t="s">
        <v>379</v>
      </c>
      <c r="F107" s="229">
        <v>747.37</v>
      </c>
      <c r="O107" s="352">
        <v>802.82</v>
      </c>
    </row>
    <row r="108" spans="1:15" ht="12.75">
      <c r="A108" s="40"/>
      <c r="B108" s="24"/>
      <c r="C108" s="293" t="s">
        <v>459</v>
      </c>
      <c r="D108" s="26"/>
      <c r="E108" s="299" t="s">
        <v>90</v>
      </c>
      <c r="F108" s="229">
        <f>F109</f>
        <v>351.68</v>
      </c>
      <c r="O108" s="352">
        <f>O109</f>
        <v>405.72</v>
      </c>
    </row>
    <row r="109" spans="1:15" ht="25.5">
      <c r="A109" s="40"/>
      <c r="B109" s="24"/>
      <c r="C109" s="24"/>
      <c r="D109" s="24" t="s">
        <v>139</v>
      </c>
      <c r="E109" s="1" t="s">
        <v>379</v>
      </c>
      <c r="F109" s="229">
        <v>351.68</v>
      </c>
      <c r="O109" s="349">
        <v>405.72</v>
      </c>
    </row>
    <row r="110" spans="1:15" ht="12.75">
      <c r="A110" s="40"/>
      <c r="B110" s="24"/>
      <c r="C110" s="293" t="s">
        <v>460</v>
      </c>
      <c r="D110" s="26"/>
      <c r="E110" s="299" t="s">
        <v>448</v>
      </c>
      <c r="F110" s="229">
        <f>F111</f>
        <v>2012</v>
      </c>
      <c r="O110" s="350">
        <f>O111</f>
        <v>1013.8</v>
      </c>
    </row>
    <row r="111" spans="1:15" ht="25.5">
      <c r="A111" s="40"/>
      <c r="B111" s="24"/>
      <c r="C111" s="24"/>
      <c r="D111" s="24" t="s">
        <v>139</v>
      </c>
      <c r="E111" s="1" t="s">
        <v>332</v>
      </c>
      <c r="F111" s="229">
        <v>2012</v>
      </c>
      <c r="O111" s="349">
        <v>1013.8</v>
      </c>
    </row>
    <row r="112" spans="1:15" ht="12.75">
      <c r="A112" s="40"/>
      <c r="B112" s="24"/>
      <c r="C112" s="293" t="s">
        <v>461</v>
      </c>
      <c r="D112" s="26"/>
      <c r="E112" s="301" t="s">
        <v>10</v>
      </c>
      <c r="F112" s="229">
        <f>F113</f>
        <v>800.25</v>
      </c>
      <c r="O112" s="350">
        <f>O113</f>
        <v>845.86</v>
      </c>
    </row>
    <row r="113" spans="1:15" ht="25.5">
      <c r="A113" s="40"/>
      <c r="B113" s="24"/>
      <c r="C113" s="24"/>
      <c r="D113" s="26" t="s">
        <v>139</v>
      </c>
      <c r="E113" s="301" t="s">
        <v>379</v>
      </c>
      <c r="F113" s="229">
        <f>750*1.067</f>
        <v>800.25</v>
      </c>
      <c r="O113" s="352">
        <f>800.25*1.057</f>
        <v>845.86</v>
      </c>
    </row>
    <row r="114" spans="1:15" ht="12.75">
      <c r="A114" s="40"/>
      <c r="B114" s="24"/>
      <c r="C114" s="293" t="s">
        <v>462</v>
      </c>
      <c r="D114" s="26"/>
      <c r="E114" s="301" t="s">
        <v>449</v>
      </c>
      <c r="F114" s="229">
        <f>F115</f>
        <v>345.71</v>
      </c>
      <c r="O114" s="352">
        <f>O115</f>
        <v>365.42</v>
      </c>
    </row>
    <row r="115" spans="1:15" ht="25.5">
      <c r="A115" s="40"/>
      <c r="B115" s="24"/>
      <c r="C115" s="24"/>
      <c r="D115" s="26" t="s">
        <v>139</v>
      </c>
      <c r="E115" s="301" t="s">
        <v>379</v>
      </c>
      <c r="F115" s="229">
        <f>324*1.067</f>
        <v>345.71</v>
      </c>
      <c r="O115" s="349">
        <f>345.71*1.057</f>
        <v>365.42</v>
      </c>
    </row>
    <row r="116" spans="1:15" ht="12.75" hidden="1">
      <c r="A116" s="40"/>
      <c r="B116" s="332" t="s">
        <v>119</v>
      </c>
      <c r="C116" s="220"/>
      <c r="D116" s="220"/>
      <c r="E116" s="333" t="s">
        <v>486</v>
      </c>
      <c r="F116" s="240">
        <f>F117</f>
        <v>0</v>
      </c>
      <c r="O116" s="358">
        <f>O117</f>
        <v>0</v>
      </c>
    </row>
    <row r="117" spans="1:15" ht="12.75" hidden="1">
      <c r="A117" s="40"/>
      <c r="B117" s="220" t="s">
        <v>195</v>
      </c>
      <c r="C117" s="220" t="s">
        <v>483</v>
      </c>
      <c r="D117" s="220"/>
      <c r="E117" s="232" t="s">
        <v>383</v>
      </c>
      <c r="F117" s="231">
        <f>F118</f>
        <v>0</v>
      </c>
      <c r="O117" s="350">
        <f>O118</f>
        <v>0</v>
      </c>
    </row>
    <row r="118" spans="1:15" ht="25.5" hidden="1">
      <c r="A118" s="40"/>
      <c r="B118" s="332"/>
      <c r="C118" s="220" t="s">
        <v>442</v>
      </c>
      <c r="D118" s="220"/>
      <c r="E118" s="232" t="s">
        <v>382</v>
      </c>
      <c r="F118" s="231">
        <f>F119</f>
        <v>0</v>
      </c>
      <c r="O118" s="350">
        <f>O119</f>
        <v>0</v>
      </c>
    </row>
    <row r="119" spans="1:15" ht="12.75" hidden="1">
      <c r="A119" s="40"/>
      <c r="B119" s="24"/>
      <c r="C119" s="24"/>
      <c r="D119" s="24" t="s">
        <v>212</v>
      </c>
      <c r="E119" s="144" t="s">
        <v>185</v>
      </c>
      <c r="F119" s="229">
        <v>0</v>
      </c>
      <c r="O119" s="350">
        <v>0</v>
      </c>
    </row>
    <row r="120" spans="1:15" ht="12.75" hidden="1">
      <c r="A120" s="40"/>
      <c r="B120" s="39" t="s">
        <v>168</v>
      </c>
      <c r="C120" s="39"/>
      <c r="D120" s="39"/>
      <c r="E120" s="167" t="s">
        <v>513</v>
      </c>
      <c r="F120" s="228">
        <f>F125</f>
        <v>9320.87</v>
      </c>
      <c r="O120" s="359">
        <f>O125</f>
        <v>9320.87</v>
      </c>
    </row>
    <row r="121" spans="1:15" ht="28.5" customHeight="1" hidden="1">
      <c r="A121" s="40"/>
      <c r="B121" s="24"/>
      <c r="C121" s="26" t="s">
        <v>384</v>
      </c>
      <c r="D121" s="26"/>
      <c r="E121" s="260" t="s">
        <v>383</v>
      </c>
      <c r="F121" s="229">
        <f>F122</f>
        <v>0</v>
      </c>
      <c r="O121" s="354"/>
    </row>
    <row r="122" spans="1:15" ht="25.5" hidden="1">
      <c r="A122" s="40"/>
      <c r="B122" s="24"/>
      <c r="C122" s="26" t="s">
        <v>442</v>
      </c>
      <c r="D122" s="28"/>
      <c r="E122" s="260" t="s">
        <v>382</v>
      </c>
      <c r="F122" s="229">
        <f>F123</f>
        <v>0</v>
      </c>
      <c r="O122" s="355"/>
    </row>
    <row r="123" spans="1:15" ht="25.5" hidden="1">
      <c r="A123" s="40"/>
      <c r="B123" s="24"/>
      <c r="C123" s="28"/>
      <c r="D123" s="26" t="s">
        <v>142</v>
      </c>
      <c r="E123" s="260" t="s">
        <v>343</v>
      </c>
      <c r="F123" s="229">
        <v>0</v>
      </c>
      <c r="O123" s="356"/>
    </row>
    <row r="124" spans="1:15" ht="12.75">
      <c r="A124" s="40"/>
      <c r="B124" s="39" t="s">
        <v>168</v>
      </c>
      <c r="C124" s="24"/>
      <c r="D124" s="24"/>
      <c r="E124" s="1" t="s">
        <v>172</v>
      </c>
      <c r="F124" s="240">
        <f>F125</f>
        <v>9320.87</v>
      </c>
      <c r="O124" s="358">
        <f>O125</f>
        <v>9320.87</v>
      </c>
    </row>
    <row r="125" spans="1:15" ht="12.75">
      <c r="A125" s="40"/>
      <c r="B125" s="24" t="s">
        <v>169</v>
      </c>
      <c r="C125" s="39"/>
      <c r="D125" s="39"/>
      <c r="E125" s="167" t="s">
        <v>487</v>
      </c>
      <c r="F125" s="231">
        <f>F126</f>
        <v>9320.87</v>
      </c>
      <c r="O125" s="350">
        <f>O126</f>
        <v>9320.87</v>
      </c>
    </row>
    <row r="126" spans="1:15" ht="34.5" customHeight="1">
      <c r="A126" s="40"/>
      <c r="B126" s="24"/>
      <c r="C126" s="26" t="s">
        <v>395</v>
      </c>
      <c r="D126" s="26"/>
      <c r="E126" s="260" t="s">
        <v>584</v>
      </c>
      <c r="F126" s="231">
        <f>F127+F130</f>
        <v>9320.87</v>
      </c>
      <c r="O126" s="349">
        <f>O127+O130</f>
        <v>9320.87</v>
      </c>
    </row>
    <row r="127" spans="1:15" ht="38.25">
      <c r="A127" s="40"/>
      <c r="B127" s="24"/>
      <c r="C127" s="41" t="s">
        <v>549</v>
      </c>
      <c r="D127" s="41"/>
      <c r="E127" s="272" t="s">
        <v>580</v>
      </c>
      <c r="F127" s="231">
        <f>F128</f>
        <v>8220.87</v>
      </c>
      <c r="O127" s="350">
        <f>O128</f>
        <v>8220.87</v>
      </c>
    </row>
    <row r="128" spans="1:15" ht="25.5">
      <c r="A128" s="40"/>
      <c r="B128" s="24"/>
      <c r="C128" s="26" t="s">
        <v>550</v>
      </c>
      <c r="D128" s="26"/>
      <c r="E128" s="260" t="s">
        <v>381</v>
      </c>
      <c r="F128" s="231">
        <f>F129</f>
        <v>8220.87</v>
      </c>
      <c r="O128" s="350">
        <f>O129</f>
        <v>8220.87</v>
      </c>
    </row>
    <row r="129" spans="1:15" ht="25.5">
      <c r="A129" s="40"/>
      <c r="B129" s="24"/>
      <c r="C129" s="26"/>
      <c r="D129" s="26" t="s">
        <v>142</v>
      </c>
      <c r="E129" s="267" t="s">
        <v>343</v>
      </c>
      <c r="F129" s="231">
        <v>8220.87</v>
      </c>
      <c r="O129" s="352">
        <v>8220.87</v>
      </c>
    </row>
    <row r="130" spans="1:15" ht="12.75">
      <c r="A130" s="40"/>
      <c r="B130" s="24"/>
      <c r="C130" s="26" t="s">
        <v>551</v>
      </c>
      <c r="D130" s="26"/>
      <c r="E130" s="267" t="s">
        <v>552</v>
      </c>
      <c r="F130" s="231">
        <f>F132</f>
        <v>1100</v>
      </c>
      <c r="O130" s="350">
        <f>O132</f>
        <v>1100</v>
      </c>
    </row>
    <row r="131" spans="1:15" ht="25.5">
      <c r="A131" s="40"/>
      <c r="B131" s="24"/>
      <c r="C131" s="26" t="s">
        <v>553</v>
      </c>
      <c r="D131" s="26"/>
      <c r="E131" s="267" t="s">
        <v>381</v>
      </c>
      <c r="F131" s="231">
        <f>F132</f>
        <v>1100</v>
      </c>
      <c r="O131" s="350">
        <f>O132</f>
        <v>1100</v>
      </c>
    </row>
    <row r="132" spans="1:15" ht="25.5">
      <c r="A132" s="40"/>
      <c r="B132" s="24"/>
      <c r="C132" s="26"/>
      <c r="D132" s="26" t="s">
        <v>142</v>
      </c>
      <c r="E132" s="267" t="s">
        <v>343</v>
      </c>
      <c r="F132" s="231">
        <v>1100</v>
      </c>
      <c r="O132" s="349">
        <v>1100</v>
      </c>
    </row>
    <row r="133" spans="1:15" ht="12.75" customHeight="1">
      <c r="A133" s="40"/>
      <c r="B133" s="39" t="s">
        <v>97</v>
      </c>
      <c r="C133" s="24"/>
      <c r="D133" s="24"/>
      <c r="E133" s="167" t="s">
        <v>98</v>
      </c>
      <c r="F133" s="228">
        <f>F134+F138</f>
        <v>275.33</v>
      </c>
      <c r="O133" s="358">
        <f>O134+O138</f>
        <v>275.33</v>
      </c>
    </row>
    <row r="134" spans="1:15" ht="12.75">
      <c r="A134" s="40"/>
      <c r="B134" s="24" t="s">
        <v>56</v>
      </c>
      <c r="C134" s="39"/>
      <c r="D134" s="39"/>
      <c r="E134" s="1" t="s">
        <v>57</v>
      </c>
      <c r="F134" s="229">
        <f>F135</f>
        <v>30.3</v>
      </c>
      <c r="O134" s="350">
        <f>O135</f>
        <v>30.3</v>
      </c>
    </row>
    <row r="135" spans="1:15" ht="12.75">
      <c r="A135" s="40"/>
      <c r="B135" s="24"/>
      <c r="C135" s="26" t="s">
        <v>384</v>
      </c>
      <c r="D135" s="26"/>
      <c r="E135" s="260" t="s">
        <v>383</v>
      </c>
      <c r="F135" s="229">
        <f>F136</f>
        <v>30.3</v>
      </c>
      <c r="O135" s="352">
        <f>O136</f>
        <v>30.3</v>
      </c>
    </row>
    <row r="136" spans="1:15" ht="38.25">
      <c r="A136" s="40"/>
      <c r="B136" s="24"/>
      <c r="C136" s="26" t="s">
        <v>441</v>
      </c>
      <c r="D136" s="28"/>
      <c r="E136" s="260" t="s">
        <v>440</v>
      </c>
      <c r="F136" s="229">
        <f>F137</f>
        <v>30.3</v>
      </c>
      <c r="O136" s="349">
        <f>O137</f>
        <v>30.3</v>
      </c>
    </row>
    <row r="137" spans="1:15" ht="12.75">
      <c r="A137" s="40"/>
      <c r="B137" s="24"/>
      <c r="C137" s="28"/>
      <c r="D137" s="26" t="s">
        <v>143</v>
      </c>
      <c r="E137" s="260" t="s">
        <v>144</v>
      </c>
      <c r="F137" s="229">
        <v>30.3</v>
      </c>
      <c r="O137" s="350">
        <v>30.3</v>
      </c>
    </row>
    <row r="138" spans="1:15" ht="12.75">
      <c r="A138" s="40"/>
      <c r="B138" s="24" t="s">
        <v>99</v>
      </c>
      <c r="C138" s="24"/>
      <c r="D138" s="24"/>
      <c r="E138" s="1" t="s">
        <v>187</v>
      </c>
      <c r="F138" s="229">
        <f>F139+F143</f>
        <v>245.03</v>
      </c>
      <c r="O138" s="352">
        <f>O139+O143</f>
        <v>245.03</v>
      </c>
    </row>
    <row r="139" spans="1:15" ht="38.25" customHeight="1">
      <c r="A139" s="40"/>
      <c r="B139" s="24"/>
      <c r="C139" s="26" t="s">
        <v>395</v>
      </c>
      <c r="D139" s="26"/>
      <c r="E139" s="260" t="s">
        <v>584</v>
      </c>
      <c r="F139" s="229">
        <f>F140</f>
        <v>245.03</v>
      </c>
      <c r="O139" s="352">
        <f>O140</f>
        <v>245.03</v>
      </c>
    </row>
    <row r="140" spans="1:15" ht="25.5">
      <c r="A140" s="40"/>
      <c r="B140" s="24"/>
      <c r="C140" s="26" t="s">
        <v>396</v>
      </c>
      <c r="D140" s="26"/>
      <c r="E140" s="260" t="s">
        <v>386</v>
      </c>
      <c r="F140" s="230">
        <f>F141</f>
        <v>245.03</v>
      </c>
      <c r="O140" s="349">
        <f>O141</f>
        <v>245.03</v>
      </c>
    </row>
    <row r="141" spans="1:15" ht="63.75">
      <c r="A141" s="40"/>
      <c r="B141" s="24"/>
      <c r="C141" s="26" t="s">
        <v>397</v>
      </c>
      <c r="D141" s="26"/>
      <c r="E141" s="260" t="s">
        <v>554</v>
      </c>
      <c r="F141" s="230">
        <f>F142</f>
        <v>245.03</v>
      </c>
      <c r="O141" s="350">
        <f>O142</f>
        <v>245.03</v>
      </c>
    </row>
    <row r="142" spans="1:15" ht="25.5">
      <c r="A142" s="40"/>
      <c r="B142" s="24"/>
      <c r="C142" s="26"/>
      <c r="D142" s="26" t="s">
        <v>142</v>
      </c>
      <c r="E142" s="267" t="s">
        <v>343</v>
      </c>
      <c r="F142" s="230">
        <v>245.03</v>
      </c>
      <c r="O142" s="349">
        <v>245.03</v>
      </c>
    </row>
    <row r="143" spans="1:15" ht="40.5" customHeight="1" hidden="1">
      <c r="A143" s="40"/>
      <c r="B143" s="24"/>
      <c r="C143" s="26" t="s">
        <v>398</v>
      </c>
      <c r="D143" s="26"/>
      <c r="E143" s="303" t="s">
        <v>468</v>
      </c>
      <c r="F143" s="229">
        <f>F144</f>
        <v>0</v>
      </c>
      <c r="O143" s="350">
        <f>O144</f>
        <v>0</v>
      </c>
    </row>
    <row r="144" spans="1:15" ht="25.5" hidden="1">
      <c r="A144" s="40"/>
      <c r="B144" s="24"/>
      <c r="C144" s="26" t="s">
        <v>399</v>
      </c>
      <c r="D144" s="26"/>
      <c r="E144" s="260" t="s">
        <v>400</v>
      </c>
      <c r="F144" s="230">
        <f>F145</f>
        <v>0</v>
      </c>
      <c r="O144" s="352">
        <f>O145</f>
        <v>0</v>
      </c>
    </row>
    <row r="145" spans="1:15" ht="25.5" hidden="1">
      <c r="A145" s="40"/>
      <c r="B145" s="24"/>
      <c r="C145" s="24"/>
      <c r="D145" s="26"/>
      <c r="E145" s="260" t="s">
        <v>469</v>
      </c>
      <c r="F145" s="229">
        <f>F146</f>
        <v>0</v>
      </c>
      <c r="O145" s="349">
        <f>O146</f>
        <v>0</v>
      </c>
    </row>
    <row r="146" spans="1:15" ht="12.75" hidden="1">
      <c r="A146" s="40"/>
      <c r="B146" s="24"/>
      <c r="C146" s="24"/>
      <c r="D146" s="26" t="s">
        <v>212</v>
      </c>
      <c r="E146" s="260" t="s">
        <v>185</v>
      </c>
      <c r="F146" s="229">
        <v>0</v>
      </c>
      <c r="O146" s="350">
        <v>0</v>
      </c>
    </row>
    <row r="147" spans="1:15" ht="12.75">
      <c r="A147" s="40"/>
      <c r="B147" s="41"/>
      <c r="C147" s="24"/>
      <c r="D147" s="24"/>
      <c r="E147" s="42" t="s">
        <v>188</v>
      </c>
      <c r="F147" s="240">
        <f>F9+F67+F73+F91+F124+F133</f>
        <v>28491.93</v>
      </c>
      <c r="O147" s="358">
        <f>O9+O67+O73+O91+O124+O133</f>
        <v>27785.73</v>
      </c>
    </row>
    <row r="181" ht="12.75" hidden="1"/>
    <row r="182" ht="12.75" hidden="1"/>
    <row r="183" ht="12.75" hidden="1"/>
  </sheetData>
  <sheetProtection/>
  <mergeCells count="4">
    <mergeCell ref="E3:F3"/>
    <mergeCell ref="A5:G5"/>
    <mergeCell ref="E1:O1"/>
    <mergeCell ref="E2:O2"/>
  </mergeCells>
  <printOptions/>
  <pageMargins left="0.3937007874015748" right="0.3937007874015748" top="0.5905511811023623" bottom="0.1968503937007874" header="0.5118110236220472" footer="0.5118110236220472"/>
  <pageSetup fitToHeight="15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zoomScalePageLayoutView="0" workbookViewId="0" topLeftCell="A1">
      <selection activeCell="G17" sqref="G17"/>
    </sheetView>
  </sheetViews>
  <sheetFormatPr defaultColWidth="9.140625" defaultRowHeight="12.75"/>
  <cols>
    <col min="2" max="2" width="48.28125" style="0" customWidth="1"/>
    <col min="3" max="3" width="13.00390625" style="0" customWidth="1"/>
    <col min="4" max="4" width="11.57421875" style="0" customWidth="1"/>
  </cols>
  <sheetData>
    <row r="1" spans="1:4" ht="12.75">
      <c r="A1" s="198"/>
      <c r="B1" s="460" t="s">
        <v>352</v>
      </c>
      <c r="C1" s="460"/>
      <c r="D1" s="460"/>
    </row>
    <row r="2" spans="1:4" ht="12.75">
      <c r="A2" s="198"/>
      <c r="B2" s="403" t="s">
        <v>638</v>
      </c>
      <c r="C2" s="461"/>
      <c r="D2" s="461"/>
    </row>
    <row r="3" spans="1:4" ht="12.75">
      <c r="A3" s="198"/>
      <c r="B3" s="196"/>
      <c r="C3" s="199"/>
      <c r="D3" s="198"/>
    </row>
    <row r="4" spans="1:4" ht="12.75">
      <c r="A4" s="198"/>
      <c r="B4" s="198"/>
      <c r="C4" s="200"/>
      <c r="D4" s="198"/>
    </row>
    <row r="5" spans="1:4" ht="12.75">
      <c r="A5" s="456" t="s">
        <v>496</v>
      </c>
      <c r="B5" s="456"/>
      <c r="C5" s="456"/>
      <c r="D5" s="456"/>
    </row>
    <row r="6" spans="1:4" ht="12.75">
      <c r="A6" s="198"/>
      <c r="B6" s="198"/>
      <c r="C6" s="198"/>
      <c r="D6" s="198"/>
    </row>
    <row r="7" spans="1:4" ht="25.5">
      <c r="A7" s="201" t="s">
        <v>315</v>
      </c>
      <c r="B7" s="201" t="s">
        <v>316</v>
      </c>
      <c r="C7" s="462" t="s">
        <v>317</v>
      </c>
      <c r="D7" s="462"/>
    </row>
    <row r="8" spans="1:4" ht="38.25">
      <c r="A8" s="201">
        <v>1</v>
      </c>
      <c r="B8" s="374" t="s">
        <v>561</v>
      </c>
      <c r="C8" s="453">
        <v>5910.42</v>
      </c>
      <c r="D8" s="454"/>
    </row>
    <row r="9" spans="1:4" ht="12.75">
      <c r="A9" s="201"/>
      <c r="B9" s="375" t="s">
        <v>605</v>
      </c>
      <c r="C9" s="453"/>
      <c r="D9" s="454"/>
    </row>
    <row r="10" spans="1:4" ht="25.5">
      <c r="A10" s="222" t="s">
        <v>333</v>
      </c>
      <c r="B10" s="374" t="s">
        <v>606</v>
      </c>
      <c r="C10" s="453">
        <v>5910.42</v>
      </c>
      <c r="D10" s="454"/>
    </row>
    <row r="11" spans="1:4" ht="25.5">
      <c r="A11" s="201"/>
      <c r="B11" s="202" t="s">
        <v>318</v>
      </c>
      <c r="C11" s="463">
        <v>3222</v>
      </c>
      <c r="D11" s="463"/>
    </row>
    <row r="12" spans="1:4" ht="25.5" hidden="1">
      <c r="A12" s="222" t="s">
        <v>333</v>
      </c>
      <c r="B12" s="202" t="s">
        <v>318</v>
      </c>
      <c r="C12" s="463">
        <v>2</v>
      </c>
      <c r="D12" s="463"/>
    </row>
    <row r="13" spans="1:4" ht="12.75" hidden="1">
      <c r="A13" s="222" t="s">
        <v>334</v>
      </c>
      <c r="B13" s="202"/>
      <c r="C13" s="463">
        <v>2068.6</v>
      </c>
      <c r="D13" s="463"/>
    </row>
    <row r="14" spans="1:4" ht="25.5">
      <c r="A14" s="222"/>
      <c r="B14" s="202" t="s">
        <v>518</v>
      </c>
      <c r="C14" s="458">
        <v>402.6</v>
      </c>
      <c r="D14" s="459"/>
    </row>
    <row r="15" spans="1:4" ht="25.5">
      <c r="A15" s="369"/>
      <c r="B15" s="232" t="s">
        <v>342</v>
      </c>
      <c r="C15" s="455">
        <v>2285.82</v>
      </c>
      <c r="D15" s="455"/>
    </row>
    <row r="16" spans="1:5" ht="17.25" customHeight="1">
      <c r="A16" s="203"/>
      <c r="B16" s="204" t="s">
        <v>319</v>
      </c>
      <c r="C16" s="457">
        <f>C11+C14+C15</f>
        <v>5910.42</v>
      </c>
      <c r="D16" s="457"/>
      <c r="E16" s="340"/>
    </row>
    <row r="17" spans="1:4" ht="12.75">
      <c r="A17" s="206"/>
      <c r="B17" s="207"/>
      <c r="C17" s="208"/>
      <c r="D17" s="209"/>
    </row>
    <row r="18" spans="1:4" ht="12.75">
      <c r="A18" s="206"/>
      <c r="B18" s="460" t="s">
        <v>338</v>
      </c>
      <c r="C18" s="460"/>
      <c r="D18" s="460"/>
    </row>
    <row r="19" spans="1:4" ht="12.75">
      <c r="A19" s="206"/>
      <c r="B19" s="403" t="s">
        <v>639</v>
      </c>
      <c r="C19" s="403"/>
      <c r="D19" s="403"/>
    </row>
    <row r="20" spans="1:4" ht="12.75">
      <c r="A20" s="198"/>
      <c r="B20" s="198"/>
      <c r="C20" s="199"/>
      <c r="D20" s="198"/>
    </row>
    <row r="21" spans="1:4" ht="12.75">
      <c r="A21" s="198"/>
      <c r="B21" s="198"/>
      <c r="C21" s="198"/>
      <c r="D21" s="198"/>
    </row>
    <row r="22" spans="1:4" ht="12.75">
      <c r="A22" s="456" t="s">
        <v>497</v>
      </c>
      <c r="B22" s="456"/>
      <c r="C22" s="456"/>
      <c r="D22" s="456"/>
    </row>
    <row r="23" spans="1:4" ht="12.75" customHeight="1">
      <c r="A23" s="198"/>
      <c r="B23" s="198"/>
      <c r="C23" s="198"/>
      <c r="D23" s="198"/>
    </row>
    <row r="24" spans="1:4" ht="38.25">
      <c r="A24" s="201" t="s">
        <v>315</v>
      </c>
      <c r="B24" s="201" t="s">
        <v>316</v>
      </c>
      <c r="C24" s="201" t="s">
        <v>344</v>
      </c>
      <c r="D24" s="201" t="s">
        <v>499</v>
      </c>
    </row>
    <row r="25" spans="1:4" ht="38.25">
      <c r="A25" s="201">
        <v>1</v>
      </c>
      <c r="B25" s="374" t="s">
        <v>561</v>
      </c>
      <c r="C25" s="201">
        <v>3437.87</v>
      </c>
      <c r="D25" s="201">
        <v>3633.83</v>
      </c>
    </row>
    <row r="26" spans="1:4" ht="12.75">
      <c r="A26" s="201"/>
      <c r="B26" s="375" t="s">
        <v>605</v>
      </c>
      <c r="C26" s="201"/>
      <c r="D26" s="201"/>
    </row>
    <row r="27" spans="1:4" ht="25.5">
      <c r="A27" s="222" t="s">
        <v>333</v>
      </c>
      <c r="B27" s="374" t="s">
        <v>606</v>
      </c>
      <c r="C27" s="201">
        <v>3437.87</v>
      </c>
      <c r="D27" s="201">
        <v>3633.83</v>
      </c>
    </row>
    <row r="28" spans="1:4" ht="25.5">
      <c r="A28" s="201"/>
      <c r="B28" s="202" t="s">
        <v>318</v>
      </c>
      <c r="C28" s="376">
        <v>3437.87</v>
      </c>
      <c r="D28" s="376">
        <v>3633.83</v>
      </c>
    </row>
    <row r="29" spans="1:4" ht="25.5">
      <c r="A29" s="222"/>
      <c r="B29" s="239" t="s">
        <v>498</v>
      </c>
      <c r="C29" s="377">
        <v>429.57</v>
      </c>
      <c r="D29" s="376">
        <v>454.06</v>
      </c>
    </row>
    <row r="30" spans="1:4" ht="12.75">
      <c r="A30" s="203"/>
      <c r="B30" s="204" t="s">
        <v>319</v>
      </c>
      <c r="C30" s="205">
        <f>C28+C29</f>
        <v>3867.44</v>
      </c>
      <c r="D30" s="205">
        <f>D28+D29</f>
        <v>4087.89</v>
      </c>
    </row>
    <row r="31" ht="24.75" customHeight="1">
      <c r="E31" s="340"/>
    </row>
  </sheetData>
  <sheetProtection/>
  <mergeCells count="16">
    <mergeCell ref="B1:D1"/>
    <mergeCell ref="B18:D18"/>
    <mergeCell ref="B2:D2"/>
    <mergeCell ref="A5:D5"/>
    <mergeCell ref="C7:D7"/>
    <mergeCell ref="C11:D11"/>
    <mergeCell ref="C13:D13"/>
    <mergeCell ref="C12:D12"/>
    <mergeCell ref="C8:D8"/>
    <mergeCell ref="C9:D9"/>
    <mergeCell ref="C10:D10"/>
    <mergeCell ref="B19:D19"/>
    <mergeCell ref="C15:D15"/>
    <mergeCell ref="A22:D22"/>
    <mergeCell ref="C16:D16"/>
    <mergeCell ref="C14:D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B1:F27"/>
  <sheetViews>
    <sheetView tabSelected="1" zoomScalePageLayoutView="0" workbookViewId="0" topLeftCell="B1">
      <selection activeCell="M26" sqref="M26"/>
    </sheetView>
  </sheetViews>
  <sheetFormatPr defaultColWidth="9.140625" defaultRowHeight="12.75"/>
  <cols>
    <col min="1" max="1" width="9.140625" style="0" hidden="1" customWidth="1"/>
    <col min="2" max="2" width="4.421875" style="0" customWidth="1"/>
    <col min="3" max="3" width="56.00390625" style="0" customWidth="1"/>
    <col min="4" max="4" width="11.28125" style="0" customWidth="1"/>
    <col min="5" max="5" width="8.57421875" style="0" customWidth="1"/>
    <col min="6" max="6" width="9.421875" style="0" customWidth="1"/>
    <col min="7" max="7" width="6.57421875" style="0" customWidth="1"/>
    <col min="8" max="9" width="7.140625" style="0" customWidth="1"/>
    <col min="10" max="10" width="4.7109375" style="0" customWidth="1"/>
    <col min="11" max="11" width="6.421875" style="0" customWidth="1"/>
    <col min="12" max="13" width="5.7109375" style="0" customWidth="1"/>
    <col min="14" max="14" width="5.57421875" style="0" customWidth="1"/>
  </cols>
  <sheetData>
    <row r="1" spans="3:6" ht="12.75">
      <c r="C1" s="405" t="s">
        <v>353</v>
      </c>
      <c r="D1" s="405"/>
      <c r="E1" s="433"/>
      <c r="F1" s="433"/>
    </row>
    <row r="2" spans="3:6" ht="12.75">
      <c r="C2" s="466" t="s">
        <v>640</v>
      </c>
      <c r="D2" s="436"/>
      <c r="E2" s="436"/>
      <c r="F2" s="436"/>
    </row>
    <row r="3" spans="3:6" ht="12.75">
      <c r="C3" s="405"/>
      <c r="D3" s="433"/>
      <c r="E3" s="436"/>
      <c r="F3" s="436"/>
    </row>
    <row r="4" spans="2:6" ht="51.75" customHeight="1">
      <c r="B4" s="464" t="s">
        <v>500</v>
      </c>
      <c r="C4" s="464"/>
      <c r="D4" s="464"/>
      <c r="E4" s="465"/>
      <c r="F4" s="465"/>
    </row>
    <row r="5" spans="2:6" ht="15.75" customHeight="1">
      <c r="B5" s="218"/>
      <c r="C5" s="218"/>
      <c r="D5" s="218"/>
      <c r="E5" s="224"/>
      <c r="F5" s="225" t="s">
        <v>335</v>
      </c>
    </row>
    <row r="6" spans="2:6" ht="12.75">
      <c r="B6" s="168" t="s">
        <v>51</v>
      </c>
      <c r="C6" s="168" t="s">
        <v>52</v>
      </c>
      <c r="D6" s="3" t="s">
        <v>328</v>
      </c>
      <c r="E6" s="168" t="s">
        <v>339</v>
      </c>
      <c r="F6" s="168" t="s">
        <v>363</v>
      </c>
    </row>
    <row r="7" spans="2:6" ht="46.5" customHeight="1">
      <c r="B7" s="195">
        <v>1</v>
      </c>
      <c r="C7" s="193" t="s">
        <v>303</v>
      </c>
      <c r="D7" s="195">
        <v>30.5</v>
      </c>
      <c r="E7" s="237">
        <v>30.5</v>
      </c>
      <c r="F7" s="237">
        <v>30.5</v>
      </c>
    </row>
    <row r="8" spans="2:6" ht="34.5" customHeight="1">
      <c r="B8" s="195">
        <v>2</v>
      </c>
      <c r="C8" s="178" t="s">
        <v>53</v>
      </c>
      <c r="D8" s="237">
        <v>29.9</v>
      </c>
      <c r="E8" s="237">
        <v>29.9</v>
      </c>
      <c r="F8" s="237">
        <v>29.9</v>
      </c>
    </row>
    <row r="9" spans="2:6" ht="45">
      <c r="B9" s="195">
        <v>3</v>
      </c>
      <c r="C9" s="178" t="s">
        <v>54</v>
      </c>
      <c r="D9" s="237">
        <v>119.5</v>
      </c>
      <c r="E9" s="237">
        <v>119.5</v>
      </c>
      <c r="F9" s="237">
        <v>119.5</v>
      </c>
    </row>
    <row r="10" spans="2:6" ht="48.75" customHeight="1">
      <c r="B10" s="195">
        <v>4</v>
      </c>
      <c r="C10" s="178" t="s">
        <v>282</v>
      </c>
      <c r="D10" s="237">
        <v>285.9</v>
      </c>
      <c r="E10" s="237">
        <v>285.9</v>
      </c>
      <c r="F10" s="237">
        <v>285.9</v>
      </c>
    </row>
    <row r="11" spans="2:6" ht="34.5" customHeight="1">
      <c r="B11" s="195">
        <v>5</v>
      </c>
      <c r="C11" s="178" t="s">
        <v>55</v>
      </c>
      <c r="D11" s="237">
        <v>31.9</v>
      </c>
      <c r="E11" s="237">
        <v>31.9</v>
      </c>
      <c r="F11" s="237">
        <v>31.9</v>
      </c>
    </row>
    <row r="12" spans="2:6" ht="32.25" customHeight="1">
      <c r="B12" s="195">
        <v>6</v>
      </c>
      <c r="C12" s="178" t="s">
        <v>286</v>
      </c>
      <c r="D12" s="237">
        <v>41.1</v>
      </c>
      <c r="E12" s="237">
        <v>41.1</v>
      </c>
      <c r="F12" s="237">
        <v>41.1</v>
      </c>
    </row>
    <row r="13" spans="2:6" ht="60">
      <c r="B13" s="195">
        <v>7</v>
      </c>
      <c r="C13" s="178" t="s">
        <v>516</v>
      </c>
      <c r="D13" s="237">
        <v>790</v>
      </c>
      <c r="E13" s="237">
        <v>0</v>
      </c>
      <c r="F13" s="237">
        <v>0</v>
      </c>
    </row>
    <row r="14" spans="2:6" ht="45">
      <c r="B14" s="385" t="s">
        <v>613</v>
      </c>
      <c r="C14" s="178" t="s">
        <v>576</v>
      </c>
      <c r="D14" s="237">
        <f>D15+D16</f>
        <v>13157.9</v>
      </c>
      <c r="E14" s="237">
        <v>0</v>
      </c>
      <c r="F14" s="237">
        <v>0</v>
      </c>
    </row>
    <row r="15" spans="2:6" ht="90">
      <c r="B15" s="177"/>
      <c r="C15" s="341" t="s">
        <v>464</v>
      </c>
      <c r="D15" s="237">
        <v>10000</v>
      </c>
      <c r="E15" s="237">
        <v>0</v>
      </c>
      <c r="F15" s="372">
        <v>0</v>
      </c>
    </row>
    <row r="16" spans="2:6" ht="75">
      <c r="B16" s="177"/>
      <c r="C16" s="341" t="s">
        <v>501</v>
      </c>
      <c r="D16" s="237">
        <v>3157.9</v>
      </c>
      <c r="E16" s="237">
        <v>0</v>
      </c>
      <c r="F16" s="372">
        <v>0</v>
      </c>
    </row>
    <row r="17" spans="2:6" ht="37.5" customHeight="1">
      <c r="B17" s="385" t="s">
        <v>614</v>
      </c>
      <c r="C17" s="178" t="s">
        <v>558</v>
      </c>
      <c r="D17" s="371">
        <f>D18+D20</f>
        <v>1400</v>
      </c>
      <c r="E17" s="237">
        <v>0</v>
      </c>
      <c r="F17" s="237">
        <v>0</v>
      </c>
    </row>
    <row r="18" spans="2:6" ht="45">
      <c r="B18" s="343"/>
      <c r="C18" s="194" t="s">
        <v>466</v>
      </c>
      <c r="D18" s="371">
        <v>1400</v>
      </c>
      <c r="E18" s="237">
        <v>0</v>
      </c>
      <c r="F18" s="237">
        <v>0</v>
      </c>
    </row>
    <row r="19" spans="2:6" ht="15" hidden="1">
      <c r="B19" s="343"/>
      <c r="C19" s="241" t="s">
        <v>298</v>
      </c>
      <c r="D19" s="342">
        <v>10569.028</v>
      </c>
      <c r="E19" s="237">
        <v>0</v>
      </c>
      <c r="F19" s="237">
        <v>0</v>
      </c>
    </row>
    <row r="20" spans="2:6" ht="30" hidden="1">
      <c r="B20" s="343"/>
      <c r="C20" s="378" t="s">
        <v>467</v>
      </c>
      <c r="D20" s="371"/>
      <c r="E20" s="371">
        <v>0</v>
      </c>
      <c r="F20" s="371">
        <v>0</v>
      </c>
    </row>
    <row r="21" spans="2:6" ht="30" hidden="1">
      <c r="B21" s="343"/>
      <c r="C21" s="193" t="s">
        <v>345</v>
      </c>
      <c r="D21" s="223">
        <v>6.3</v>
      </c>
      <c r="E21" s="237">
        <v>0</v>
      </c>
      <c r="F21" s="372">
        <v>0</v>
      </c>
    </row>
    <row r="22" spans="2:6" ht="45">
      <c r="B22" s="195">
        <v>10</v>
      </c>
      <c r="C22" s="193" t="s">
        <v>297</v>
      </c>
      <c r="D22" s="237">
        <v>32.8</v>
      </c>
      <c r="E22" s="237">
        <v>32.8</v>
      </c>
      <c r="F22" s="372">
        <v>32.8</v>
      </c>
    </row>
    <row r="23" spans="2:6" ht="15">
      <c r="B23" s="195">
        <v>11</v>
      </c>
      <c r="C23" s="379" t="s">
        <v>573</v>
      </c>
      <c r="D23" s="237">
        <v>293.4</v>
      </c>
      <c r="E23" s="237">
        <v>0</v>
      </c>
      <c r="F23" s="372">
        <v>0</v>
      </c>
    </row>
    <row r="24" spans="2:6" ht="33" customHeight="1" hidden="1">
      <c r="B24" s="168"/>
      <c r="C24" s="179" t="s">
        <v>49</v>
      </c>
      <c r="D24" s="242" t="e">
        <f>D22+#REF!+D17+#REF!+D13+D12+D11+D10+D9+D8+D7+D21+D23</f>
        <v>#REF!</v>
      </c>
      <c r="E24" s="195">
        <f>SUM(E7:E23)</f>
        <v>571.6</v>
      </c>
      <c r="F24" s="195">
        <f>SUM(F7:F23)</f>
        <v>571.6</v>
      </c>
    </row>
    <row r="25" spans="2:6" ht="28.5" customHeight="1">
      <c r="B25" s="195">
        <v>12</v>
      </c>
      <c r="C25" s="386" t="s">
        <v>615</v>
      </c>
      <c r="D25" s="237">
        <v>16</v>
      </c>
      <c r="E25" s="387">
        <v>16</v>
      </c>
      <c r="F25" s="387">
        <v>0</v>
      </c>
    </row>
    <row r="26" spans="2:6" ht="29.25" customHeight="1">
      <c r="B26" s="195">
        <v>13</v>
      </c>
      <c r="C26" s="386" t="s">
        <v>616</v>
      </c>
      <c r="D26" s="387">
        <v>16</v>
      </c>
      <c r="E26" s="387">
        <v>16</v>
      </c>
      <c r="F26" s="387">
        <v>0</v>
      </c>
    </row>
    <row r="27" spans="2:6" ht="14.25">
      <c r="B27" s="344"/>
      <c r="C27" s="345" t="s">
        <v>49</v>
      </c>
      <c r="D27" s="388">
        <f>D7+D8+D9+D10+D11+D13+D12+D14+D17+D22+D23+D25+D26</f>
        <v>16244.9</v>
      </c>
      <c r="E27" s="388">
        <f>E7+E8+E9+E10+E11+E12+E13+E14+E17+E22+E23+E25+E26</f>
        <v>603.6</v>
      </c>
      <c r="F27" s="389">
        <f>SUM(F24)</f>
        <v>571.6</v>
      </c>
    </row>
  </sheetData>
  <sheetProtection/>
  <mergeCells count="4">
    <mergeCell ref="B4:F4"/>
    <mergeCell ref="C1:F1"/>
    <mergeCell ref="C2:F2"/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zoomScalePageLayoutView="0" workbookViewId="0" topLeftCell="A1">
      <selection activeCell="G19" sqref="G18:G19"/>
    </sheetView>
  </sheetViews>
  <sheetFormatPr defaultColWidth="9.140625" defaultRowHeight="12.75"/>
  <cols>
    <col min="2" max="2" width="52.57421875" style="0" customWidth="1"/>
    <col min="3" max="3" width="12.7109375" style="0" customWidth="1"/>
    <col min="4" max="4" width="13.00390625" style="0" customWidth="1"/>
  </cols>
  <sheetData>
    <row r="1" spans="1:4" ht="15">
      <c r="A1" s="4"/>
      <c r="B1" s="4"/>
      <c r="C1" s="405" t="s">
        <v>354</v>
      </c>
      <c r="D1" s="405"/>
    </row>
    <row r="2" spans="1:5" ht="15">
      <c r="A2" s="4"/>
      <c r="B2" s="406" t="s">
        <v>641</v>
      </c>
      <c r="C2" s="406"/>
      <c r="D2" s="406"/>
      <c r="E2" s="406"/>
    </row>
    <row r="3" spans="1:4" ht="15">
      <c r="A3" s="4"/>
      <c r="B3" s="4"/>
      <c r="C3" s="132"/>
      <c r="D3" s="133"/>
    </row>
    <row r="4" spans="1:4" ht="15">
      <c r="A4" s="4"/>
      <c r="B4" s="4"/>
      <c r="C4" s="4"/>
      <c r="D4" s="4"/>
    </row>
    <row r="5" spans="1:4" ht="40.5" customHeight="1">
      <c r="A5" s="468" t="s">
        <v>502</v>
      </c>
      <c r="B5" s="468"/>
      <c r="C5" s="468"/>
      <c r="D5" s="468"/>
    </row>
    <row r="6" spans="1:4" ht="15">
      <c r="A6" s="134" t="s">
        <v>44</v>
      </c>
      <c r="B6" s="4"/>
      <c r="C6" s="4"/>
      <c r="D6" s="135"/>
    </row>
    <row r="7" spans="1:4" ht="12.75">
      <c r="A7" s="171" t="s">
        <v>135</v>
      </c>
      <c r="B7" s="172" t="s">
        <v>45</v>
      </c>
      <c r="C7" s="469" t="s">
        <v>607</v>
      </c>
      <c r="D7" s="470"/>
    </row>
    <row r="8" spans="1:4" ht="28.5" customHeight="1">
      <c r="A8" s="171" t="s">
        <v>165</v>
      </c>
      <c r="B8" s="150" t="s">
        <v>361</v>
      </c>
      <c r="C8" s="471">
        <v>0</v>
      </c>
      <c r="D8" s="472"/>
    </row>
    <row r="9" spans="1:4" ht="12.75">
      <c r="A9" s="171" t="s">
        <v>46</v>
      </c>
      <c r="B9" s="173" t="s">
        <v>58</v>
      </c>
      <c r="C9" s="471">
        <f>C10</f>
        <v>0</v>
      </c>
      <c r="D9" s="472"/>
    </row>
    <row r="10" spans="1:4" ht="25.5">
      <c r="A10" s="171" t="s">
        <v>47</v>
      </c>
      <c r="B10" s="173" t="s">
        <v>59</v>
      </c>
      <c r="C10" s="473">
        <v>0</v>
      </c>
      <c r="D10" s="473"/>
    </row>
    <row r="11" spans="1:4" ht="28.5" customHeight="1" hidden="1">
      <c r="A11" s="171" t="s">
        <v>64</v>
      </c>
      <c r="B11" s="173" t="s">
        <v>65</v>
      </c>
      <c r="C11" s="473">
        <v>0</v>
      </c>
      <c r="D11" s="473"/>
    </row>
    <row r="12" spans="1:4" ht="25.5" hidden="1">
      <c r="A12" s="171" t="s">
        <v>66</v>
      </c>
      <c r="B12" s="173" t="s">
        <v>67</v>
      </c>
      <c r="C12" s="473">
        <v>0</v>
      </c>
      <c r="D12" s="473"/>
    </row>
    <row r="13" spans="1:4" ht="25.5" hidden="1">
      <c r="A13" s="171" t="s">
        <v>68</v>
      </c>
      <c r="B13" s="173" t="s">
        <v>43</v>
      </c>
      <c r="C13" s="473">
        <v>0</v>
      </c>
      <c r="D13" s="473"/>
    </row>
    <row r="14" spans="1:4" ht="12.75">
      <c r="A14" s="174"/>
      <c r="B14" s="174"/>
      <c r="C14" s="132"/>
      <c r="D14" s="175"/>
    </row>
    <row r="15" spans="1:4" ht="15" customHeight="1">
      <c r="A15" s="4"/>
      <c r="B15" s="422" t="s">
        <v>355</v>
      </c>
      <c r="C15" s="467"/>
      <c r="D15" s="467"/>
    </row>
    <row r="16" spans="1:4" ht="15" customHeight="1">
      <c r="A16" s="4"/>
      <c r="B16" s="422" t="s">
        <v>642</v>
      </c>
      <c r="C16" s="467"/>
      <c r="D16" s="467"/>
    </row>
    <row r="17" spans="3:4" ht="12.75">
      <c r="C17" s="466"/>
      <c r="D17" s="466"/>
    </row>
    <row r="18" spans="3:4" ht="12.75">
      <c r="C18" s="132"/>
      <c r="D18" s="132"/>
    </row>
    <row r="19" spans="1:4" ht="35.25" customHeight="1">
      <c r="A19" s="468" t="s">
        <v>503</v>
      </c>
      <c r="B19" s="468"/>
      <c r="C19" s="468"/>
      <c r="D19" s="468"/>
    </row>
    <row r="20" spans="1:4" ht="15">
      <c r="A20" s="134" t="s">
        <v>44</v>
      </c>
      <c r="B20" s="4"/>
      <c r="C20" s="4"/>
      <c r="D20" s="135"/>
    </row>
    <row r="21" spans="1:4" ht="12.75">
      <c r="A21" s="474" t="s">
        <v>135</v>
      </c>
      <c r="B21" s="474" t="s">
        <v>45</v>
      </c>
      <c r="C21" s="475" t="s">
        <v>339</v>
      </c>
      <c r="D21" s="475" t="s">
        <v>363</v>
      </c>
    </row>
    <row r="22" spans="1:4" ht="35.25" customHeight="1">
      <c r="A22" s="474"/>
      <c r="B22" s="474"/>
      <c r="C22" s="476"/>
      <c r="D22" s="476"/>
    </row>
    <row r="23" spans="1:4" ht="28.5" customHeight="1">
      <c r="A23" s="136" t="s">
        <v>165</v>
      </c>
      <c r="B23" s="150" t="s">
        <v>361</v>
      </c>
      <c r="C23" s="169">
        <v>0</v>
      </c>
      <c r="D23" s="169">
        <v>0</v>
      </c>
    </row>
    <row r="24" spans="1:4" ht="15">
      <c r="A24" s="136" t="s">
        <v>46</v>
      </c>
      <c r="B24" s="173" t="s">
        <v>58</v>
      </c>
      <c r="C24" s="169">
        <v>0</v>
      </c>
      <c r="D24" s="169">
        <v>0</v>
      </c>
    </row>
    <row r="25" spans="1:4" ht="15">
      <c r="A25" s="136" t="s">
        <v>47</v>
      </c>
      <c r="B25" s="173" t="s">
        <v>48</v>
      </c>
      <c r="C25" s="169">
        <v>0</v>
      </c>
      <c r="D25" s="169">
        <v>0</v>
      </c>
    </row>
    <row r="26" spans="1:4" ht="31.5" customHeight="1" hidden="1">
      <c r="A26" s="171" t="s">
        <v>64</v>
      </c>
      <c r="B26" s="173" t="s">
        <v>65</v>
      </c>
      <c r="C26" s="176">
        <v>0</v>
      </c>
      <c r="D26" s="169">
        <v>0</v>
      </c>
    </row>
    <row r="27" spans="1:4" ht="25.5" hidden="1">
      <c r="A27" s="171" t="s">
        <v>66</v>
      </c>
      <c r="B27" s="173" t="s">
        <v>67</v>
      </c>
      <c r="C27" s="176">
        <v>0</v>
      </c>
      <c r="D27" s="169">
        <v>0</v>
      </c>
    </row>
    <row r="28" spans="1:4" ht="25.5" hidden="1">
      <c r="A28" s="171" t="s">
        <v>68</v>
      </c>
      <c r="B28" s="173" t="s">
        <v>43</v>
      </c>
      <c r="C28" s="176">
        <v>0</v>
      </c>
      <c r="D28" s="169">
        <v>0</v>
      </c>
    </row>
    <row r="29" ht="12.75" hidden="1"/>
  </sheetData>
  <sheetProtection/>
  <mergeCells count="18">
    <mergeCell ref="C1:D1"/>
    <mergeCell ref="C17:D17"/>
    <mergeCell ref="C11:D11"/>
    <mergeCell ref="C12:D12"/>
    <mergeCell ref="A19:D19"/>
    <mergeCell ref="A21:A22"/>
    <mergeCell ref="B21:B22"/>
    <mergeCell ref="C21:C22"/>
    <mergeCell ref="D21:D22"/>
    <mergeCell ref="C13:D13"/>
    <mergeCell ref="B16:D16"/>
    <mergeCell ref="B2:E2"/>
    <mergeCell ref="B15:D15"/>
    <mergeCell ref="A5:D5"/>
    <mergeCell ref="C7:D7"/>
    <mergeCell ref="C8:D8"/>
    <mergeCell ref="C9:D9"/>
    <mergeCell ref="C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50.140625" style="0" customWidth="1"/>
    <col min="3" max="3" width="10.140625" style="0" customWidth="1"/>
    <col min="4" max="4" width="11.57421875" style="0" customWidth="1"/>
  </cols>
  <sheetData>
    <row r="1" spans="1:4" ht="15">
      <c r="A1" s="4"/>
      <c r="B1" s="4"/>
      <c r="C1" s="405" t="s">
        <v>357</v>
      </c>
      <c r="D1" s="405"/>
    </row>
    <row r="2" spans="1:4" ht="15">
      <c r="A2" s="4"/>
      <c r="B2" s="405" t="s">
        <v>643</v>
      </c>
      <c r="C2" s="433"/>
      <c r="D2" s="433"/>
    </row>
    <row r="3" spans="1:4" ht="15">
      <c r="A3" s="4"/>
      <c r="B3" s="4"/>
      <c r="C3" s="132"/>
      <c r="D3" s="133"/>
    </row>
    <row r="4" spans="1:4" ht="15">
      <c r="A4" s="4"/>
      <c r="B4" s="4"/>
      <c r="C4" s="4"/>
      <c r="D4" s="4"/>
    </row>
    <row r="5" spans="1:4" ht="36.75" customHeight="1">
      <c r="A5" s="468" t="s">
        <v>505</v>
      </c>
      <c r="B5" s="468"/>
      <c r="C5" s="468"/>
      <c r="D5" s="468"/>
    </row>
    <row r="6" spans="1:4" ht="15">
      <c r="A6" s="134" t="s">
        <v>44</v>
      </c>
      <c r="B6" s="4"/>
      <c r="C6" s="4"/>
      <c r="D6" s="135"/>
    </row>
    <row r="7" spans="1:4" ht="26.25" customHeight="1">
      <c r="A7" s="171" t="s">
        <v>135</v>
      </c>
      <c r="B7" s="172" t="s">
        <v>45</v>
      </c>
      <c r="C7" s="469" t="s">
        <v>504</v>
      </c>
      <c r="D7" s="470"/>
    </row>
    <row r="8" spans="1:4" ht="38.25">
      <c r="A8" s="171">
        <v>1</v>
      </c>
      <c r="B8" s="173" t="s">
        <v>65</v>
      </c>
      <c r="C8" s="473">
        <v>0</v>
      </c>
      <c r="D8" s="473"/>
    </row>
    <row r="9" spans="1:4" ht="25.5">
      <c r="A9" s="171" t="s">
        <v>46</v>
      </c>
      <c r="B9" s="173" t="s">
        <v>67</v>
      </c>
      <c r="C9" s="473">
        <v>0</v>
      </c>
      <c r="D9" s="473"/>
    </row>
    <row r="10" spans="1:4" ht="25.5">
      <c r="A10" s="171" t="s">
        <v>358</v>
      </c>
      <c r="B10" s="173" t="s">
        <v>43</v>
      </c>
      <c r="C10" s="473">
        <v>0</v>
      </c>
      <c r="D10" s="473"/>
    </row>
    <row r="11" spans="1:4" ht="12.75">
      <c r="A11" s="174"/>
      <c r="B11" s="174"/>
      <c r="C11" s="132"/>
      <c r="D11" s="175"/>
    </row>
    <row r="12" spans="1:4" ht="15">
      <c r="A12" s="4"/>
      <c r="B12" s="422" t="s">
        <v>359</v>
      </c>
      <c r="C12" s="467"/>
      <c r="D12" s="467"/>
    </row>
    <row r="13" spans="1:4" ht="15">
      <c r="A13" s="4"/>
      <c r="B13" s="422" t="s">
        <v>644</v>
      </c>
      <c r="C13" s="467"/>
      <c r="D13" s="467"/>
    </row>
    <row r="14" spans="3:4" ht="12.75">
      <c r="C14" s="466"/>
      <c r="D14" s="466"/>
    </row>
    <row r="15" spans="3:4" ht="12.75">
      <c r="C15" s="132"/>
      <c r="D15" s="132"/>
    </row>
    <row r="16" spans="1:4" ht="33" customHeight="1">
      <c r="A16" s="468" t="s">
        <v>506</v>
      </c>
      <c r="B16" s="468"/>
      <c r="C16" s="468"/>
      <c r="D16" s="468"/>
    </row>
    <row r="17" spans="1:4" ht="15">
      <c r="A17" s="134" t="s">
        <v>44</v>
      </c>
      <c r="B17" s="4"/>
      <c r="C17" s="4"/>
      <c r="D17" s="135"/>
    </row>
    <row r="18" spans="1:4" ht="12.75">
      <c r="A18" s="474" t="s">
        <v>135</v>
      </c>
      <c r="B18" s="474" t="s">
        <v>45</v>
      </c>
      <c r="C18" s="477" t="s">
        <v>507</v>
      </c>
      <c r="D18" s="477" t="s">
        <v>508</v>
      </c>
    </row>
    <row r="19" spans="1:4" ht="54.75" customHeight="1">
      <c r="A19" s="474"/>
      <c r="B19" s="474"/>
      <c r="C19" s="477"/>
      <c r="D19" s="477"/>
    </row>
    <row r="20" spans="1:4" ht="38.25">
      <c r="A20" s="171" t="s">
        <v>360</v>
      </c>
      <c r="B20" s="173" t="s">
        <v>65</v>
      </c>
      <c r="C20" s="176">
        <v>0</v>
      </c>
      <c r="D20" s="169">
        <v>0</v>
      </c>
    </row>
    <row r="21" spans="1:4" ht="25.5">
      <c r="A21" s="171" t="s">
        <v>46</v>
      </c>
      <c r="B21" s="173" t="s">
        <v>67</v>
      </c>
      <c r="C21" s="176">
        <v>0</v>
      </c>
      <c r="D21" s="169">
        <v>0</v>
      </c>
    </row>
    <row r="22" spans="1:4" ht="25.5">
      <c r="A22" s="171" t="s">
        <v>358</v>
      </c>
      <c r="B22" s="173" t="s">
        <v>43</v>
      </c>
      <c r="C22" s="176">
        <v>0</v>
      </c>
      <c r="D22" s="169">
        <v>0</v>
      </c>
    </row>
  </sheetData>
  <sheetProtection/>
  <mergeCells count="15">
    <mergeCell ref="C1:D1"/>
    <mergeCell ref="B2:D2"/>
    <mergeCell ref="C9:D9"/>
    <mergeCell ref="C10:D10"/>
    <mergeCell ref="B12:D12"/>
    <mergeCell ref="B13:D13"/>
    <mergeCell ref="C14:D14"/>
    <mergeCell ref="A16:D16"/>
    <mergeCell ref="A5:D5"/>
    <mergeCell ref="C7:D7"/>
    <mergeCell ref="C8:D8"/>
    <mergeCell ref="A18:A19"/>
    <mergeCell ref="B18:B19"/>
    <mergeCell ref="C18:C19"/>
    <mergeCell ref="D18:D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53"/>
  <sheetViews>
    <sheetView zoomScalePageLayoutView="0" workbookViewId="0" topLeftCell="A30">
      <selection activeCell="C36" sqref="C36"/>
    </sheetView>
  </sheetViews>
  <sheetFormatPr defaultColWidth="9.140625" defaultRowHeight="12.75"/>
  <cols>
    <col min="1" max="1" width="6.28125" style="19" customWidth="1"/>
    <col min="2" max="2" width="20.421875" style="11" customWidth="1"/>
    <col min="3" max="3" width="67.00390625" style="12" customWidth="1"/>
    <col min="4" max="16384" width="9.140625" style="13" customWidth="1"/>
  </cols>
  <sheetData>
    <row r="1" spans="1:3" ht="12.75">
      <c r="A1" s="11"/>
      <c r="C1" s="100" t="s">
        <v>347</v>
      </c>
    </row>
    <row r="2" spans="1:3" ht="12.75">
      <c r="A2" s="11"/>
      <c r="C2" s="100" t="s">
        <v>631</v>
      </c>
    </row>
    <row r="3" spans="1:3" ht="12.75">
      <c r="A3" s="11"/>
      <c r="C3" s="100"/>
    </row>
    <row r="4" spans="1:3" ht="27" customHeight="1">
      <c r="A4" s="415" t="s">
        <v>31</v>
      </c>
      <c r="B4" s="415"/>
      <c r="C4" s="415"/>
    </row>
    <row r="5" spans="1:3" ht="12.75">
      <c r="A5" s="14"/>
      <c r="B5" s="14"/>
      <c r="C5" s="15"/>
    </row>
    <row r="6" spans="1:3" ht="22.5" customHeight="1">
      <c r="A6" s="412" t="s">
        <v>72</v>
      </c>
      <c r="B6" s="412"/>
      <c r="C6" s="413" t="s">
        <v>21</v>
      </c>
    </row>
    <row r="7" spans="1:3" ht="78.75">
      <c r="A7" s="44" t="s">
        <v>150</v>
      </c>
      <c r="B7" s="398" t="s">
        <v>658</v>
      </c>
      <c r="C7" s="414"/>
    </row>
    <row r="8" spans="1:3" ht="12.75">
      <c r="A8" s="107">
        <v>526</v>
      </c>
      <c r="B8" s="108"/>
      <c r="C8" s="109" t="s">
        <v>24</v>
      </c>
    </row>
    <row r="9" spans="1:3" ht="57.75" customHeight="1">
      <c r="A9" s="110" t="s">
        <v>23</v>
      </c>
      <c r="B9" s="108" t="s">
        <v>226</v>
      </c>
      <c r="C9" s="154" t="s">
        <v>262</v>
      </c>
    </row>
    <row r="10" spans="1:3" ht="53.25" customHeight="1">
      <c r="A10" s="110" t="s">
        <v>23</v>
      </c>
      <c r="B10" s="108" t="s">
        <v>263</v>
      </c>
      <c r="C10" s="155" t="s">
        <v>519</v>
      </c>
    </row>
    <row r="11" spans="1:3" ht="57.75" customHeight="1">
      <c r="A11" s="110" t="s">
        <v>23</v>
      </c>
      <c r="B11" s="108" t="s">
        <v>264</v>
      </c>
      <c r="C11" s="155" t="s">
        <v>520</v>
      </c>
    </row>
    <row r="12" spans="1:3" ht="20.25" customHeight="1">
      <c r="A12" s="110" t="s">
        <v>23</v>
      </c>
      <c r="B12" s="108" t="s">
        <v>69</v>
      </c>
      <c r="C12" s="155" t="s">
        <v>521</v>
      </c>
    </row>
    <row r="13" spans="1:3" ht="60" customHeight="1">
      <c r="A13" s="110" t="s">
        <v>23</v>
      </c>
      <c r="B13" s="108" t="s">
        <v>32</v>
      </c>
      <c r="C13" s="399" t="s">
        <v>659</v>
      </c>
    </row>
    <row r="14" spans="1:3" ht="63.75">
      <c r="A14" s="110" t="s">
        <v>23</v>
      </c>
      <c r="B14" s="108" t="s">
        <v>34</v>
      </c>
      <c r="C14" s="155" t="s">
        <v>660</v>
      </c>
    </row>
    <row r="15" spans="1:3" ht="69.75" customHeight="1">
      <c r="A15" s="110" t="s">
        <v>23</v>
      </c>
      <c r="B15" s="108" t="s">
        <v>33</v>
      </c>
      <c r="C15" s="155" t="s">
        <v>522</v>
      </c>
    </row>
    <row r="16" spans="1:3" ht="72" customHeight="1">
      <c r="A16" s="110" t="s">
        <v>23</v>
      </c>
      <c r="B16" s="108" t="s">
        <v>35</v>
      </c>
      <c r="C16" s="155" t="s">
        <v>523</v>
      </c>
    </row>
    <row r="17" spans="1:3" ht="38.25" customHeight="1">
      <c r="A17" s="110" t="s">
        <v>23</v>
      </c>
      <c r="B17" s="62" t="s">
        <v>266</v>
      </c>
      <c r="C17" s="156" t="s">
        <v>524</v>
      </c>
    </row>
    <row r="18" spans="1:3" ht="59.25" customHeight="1">
      <c r="A18" s="110" t="s">
        <v>23</v>
      </c>
      <c r="B18" s="108" t="s">
        <v>285</v>
      </c>
      <c r="C18" s="155" t="s">
        <v>525</v>
      </c>
    </row>
    <row r="19" spans="1:3" ht="47.25" customHeight="1">
      <c r="A19" s="110" t="s">
        <v>23</v>
      </c>
      <c r="B19" s="108" t="s">
        <v>267</v>
      </c>
      <c r="C19" s="155" t="s">
        <v>586</v>
      </c>
    </row>
    <row r="20" spans="1:3" ht="30.75" customHeight="1">
      <c r="A20" s="110" t="s">
        <v>23</v>
      </c>
      <c r="B20" s="108" t="s">
        <v>0</v>
      </c>
      <c r="C20" s="155" t="s">
        <v>526</v>
      </c>
    </row>
    <row r="21" spans="1:3" ht="20.25" customHeight="1">
      <c r="A21" s="110" t="s">
        <v>23</v>
      </c>
      <c r="B21" s="108" t="s">
        <v>1</v>
      </c>
      <c r="C21" s="155" t="s">
        <v>527</v>
      </c>
    </row>
    <row r="22" spans="1:3" ht="44.25" customHeight="1">
      <c r="A22" s="110" t="s">
        <v>23</v>
      </c>
      <c r="B22" s="108" t="s">
        <v>36</v>
      </c>
      <c r="C22" s="155" t="s">
        <v>528</v>
      </c>
    </row>
    <row r="23" spans="1:3" ht="18" customHeight="1">
      <c r="A23" s="110" t="s">
        <v>23</v>
      </c>
      <c r="B23" s="108" t="s">
        <v>2</v>
      </c>
      <c r="C23" s="155" t="s">
        <v>529</v>
      </c>
    </row>
    <row r="24" spans="1:3" ht="29.25" customHeight="1">
      <c r="A24" s="110" t="s">
        <v>23</v>
      </c>
      <c r="B24" s="108" t="s">
        <v>233</v>
      </c>
      <c r="C24" s="155" t="s">
        <v>530</v>
      </c>
    </row>
    <row r="25" spans="1:3" ht="25.5" customHeight="1">
      <c r="A25" s="110" t="s">
        <v>23</v>
      </c>
      <c r="B25" s="108" t="s">
        <v>238</v>
      </c>
      <c r="C25" s="145" t="s">
        <v>531</v>
      </c>
    </row>
    <row r="26" spans="1:3" ht="56.25" customHeight="1">
      <c r="A26" s="110" t="s">
        <v>23</v>
      </c>
      <c r="B26" s="384" t="s">
        <v>295</v>
      </c>
      <c r="C26" s="202" t="s">
        <v>587</v>
      </c>
    </row>
    <row r="27" spans="1:3" ht="36" customHeight="1">
      <c r="A27" s="110" t="s">
        <v>23</v>
      </c>
      <c r="B27" s="202" t="s">
        <v>296</v>
      </c>
      <c r="C27" s="202" t="s">
        <v>532</v>
      </c>
    </row>
    <row r="28" spans="1:3" ht="20.25" customHeight="1">
      <c r="A28" s="110" t="s">
        <v>23</v>
      </c>
      <c r="B28" s="108" t="s">
        <v>3</v>
      </c>
      <c r="C28" s="155" t="s">
        <v>533</v>
      </c>
    </row>
    <row r="29" spans="1:3" ht="32.25" customHeight="1">
      <c r="A29" s="110" t="s">
        <v>23</v>
      </c>
      <c r="B29" s="108" t="s">
        <v>243</v>
      </c>
      <c r="C29" s="155" t="s">
        <v>534</v>
      </c>
    </row>
    <row r="30" spans="1:3" ht="27.75" customHeight="1">
      <c r="A30" s="110" t="s">
        <v>23</v>
      </c>
      <c r="B30" s="108" t="s">
        <v>245</v>
      </c>
      <c r="C30" s="155" t="s">
        <v>535</v>
      </c>
    </row>
    <row r="31" spans="1:3" ht="25.5">
      <c r="A31" s="110" t="s">
        <v>23</v>
      </c>
      <c r="B31" s="108" t="s">
        <v>252</v>
      </c>
      <c r="C31" s="155" t="s">
        <v>536</v>
      </c>
    </row>
    <row r="32" spans="1:3" ht="18" customHeight="1">
      <c r="A32" s="110" t="s">
        <v>23</v>
      </c>
      <c r="B32" s="108" t="s">
        <v>314</v>
      </c>
      <c r="C32" s="164" t="s">
        <v>588</v>
      </c>
    </row>
    <row r="33" spans="1:3" ht="75" customHeight="1">
      <c r="A33" s="110" t="s">
        <v>23</v>
      </c>
      <c r="B33" s="108" t="s">
        <v>287</v>
      </c>
      <c r="C33" s="164" t="s">
        <v>657</v>
      </c>
    </row>
    <row r="34" spans="1:3" ht="44.25" customHeight="1">
      <c r="A34" s="110" t="s">
        <v>23</v>
      </c>
      <c r="B34" s="108" t="s">
        <v>38</v>
      </c>
      <c r="C34" s="157" t="s">
        <v>589</v>
      </c>
    </row>
    <row r="35" spans="1:3" ht="32.25" customHeight="1">
      <c r="A35" s="110" t="s">
        <v>23</v>
      </c>
      <c r="B35" s="108" t="s">
        <v>37</v>
      </c>
      <c r="C35" s="157" t="s">
        <v>537</v>
      </c>
    </row>
    <row r="36" spans="1:3" ht="38.25" customHeight="1">
      <c r="A36" s="110" t="s">
        <v>23</v>
      </c>
      <c r="B36" s="108" t="s">
        <v>50</v>
      </c>
      <c r="C36" s="153" t="s">
        <v>538</v>
      </c>
    </row>
    <row r="37" spans="1:3" ht="12.75" hidden="1">
      <c r="A37" s="131" t="s">
        <v>39</v>
      </c>
      <c r="B37" s="111"/>
      <c r="C37" s="158" t="s">
        <v>5</v>
      </c>
    </row>
    <row r="38" spans="1:3" ht="28.5" customHeight="1" hidden="1">
      <c r="A38" s="131"/>
      <c r="B38" s="112" t="s">
        <v>6</v>
      </c>
      <c r="C38" s="146" t="s">
        <v>7</v>
      </c>
    </row>
    <row r="39" spans="1:3" ht="25.5" hidden="1">
      <c r="A39" s="17" t="s">
        <v>194</v>
      </c>
      <c r="B39" s="16" t="s">
        <v>199</v>
      </c>
      <c r="C39" s="157" t="s">
        <v>200</v>
      </c>
    </row>
    <row r="40" spans="1:3" ht="38.25" hidden="1">
      <c r="A40" s="17" t="s">
        <v>194</v>
      </c>
      <c r="B40" s="16" t="s">
        <v>151</v>
      </c>
      <c r="C40" s="157" t="s">
        <v>128</v>
      </c>
    </row>
    <row r="41" spans="1:3" ht="25.5" hidden="1">
      <c r="A41" s="17" t="s">
        <v>194</v>
      </c>
      <c r="B41" s="16" t="s">
        <v>129</v>
      </c>
      <c r="C41" s="157" t="s">
        <v>130</v>
      </c>
    </row>
    <row r="42" spans="1:3" ht="51" hidden="1">
      <c r="A42" s="17" t="s">
        <v>194</v>
      </c>
      <c r="B42" s="16" t="s">
        <v>92</v>
      </c>
      <c r="C42" s="159" t="s">
        <v>152</v>
      </c>
    </row>
    <row r="43" spans="1:3" ht="38.25" hidden="1">
      <c r="A43" s="17" t="s">
        <v>194</v>
      </c>
      <c r="B43" s="16" t="s">
        <v>153</v>
      </c>
      <c r="C43" s="157" t="s">
        <v>131</v>
      </c>
    </row>
    <row r="44" spans="1:3" ht="38.25" hidden="1">
      <c r="A44" s="17" t="s">
        <v>194</v>
      </c>
      <c r="B44" s="16" t="s">
        <v>198</v>
      </c>
      <c r="C44" s="157" t="s">
        <v>132</v>
      </c>
    </row>
    <row r="45" spans="1:3" ht="38.25" hidden="1">
      <c r="A45" s="17" t="s">
        <v>194</v>
      </c>
      <c r="B45" s="18" t="s">
        <v>81</v>
      </c>
      <c r="C45" s="157" t="s">
        <v>133</v>
      </c>
    </row>
    <row r="46" spans="1:3" ht="12.75" hidden="1">
      <c r="A46" s="17" t="s">
        <v>194</v>
      </c>
      <c r="B46" s="18" t="s">
        <v>78</v>
      </c>
      <c r="C46" s="160" t="s">
        <v>136</v>
      </c>
    </row>
    <row r="47" spans="1:3" ht="25.5" hidden="1">
      <c r="A47" s="17" t="s">
        <v>194</v>
      </c>
      <c r="B47" s="18" t="s">
        <v>79</v>
      </c>
      <c r="C47" s="160" t="s">
        <v>137</v>
      </c>
    </row>
    <row r="48" spans="1:3" ht="25.5" hidden="1">
      <c r="A48" s="17" t="s">
        <v>194</v>
      </c>
      <c r="B48" s="18" t="s">
        <v>80</v>
      </c>
      <c r="C48" s="160" t="s">
        <v>189</v>
      </c>
    </row>
    <row r="49" spans="1:3" ht="12.75" hidden="1">
      <c r="A49" s="17" t="s">
        <v>194</v>
      </c>
      <c r="B49" s="18" t="s">
        <v>197</v>
      </c>
      <c r="C49" s="161" t="s">
        <v>162</v>
      </c>
    </row>
    <row r="50" spans="1:3" ht="12.75" hidden="1">
      <c r="A50" s="17" t="s">
        <v>194</v>
      </c>
      <c r="B50" s="18" t="s">
        <v>163</v>
      </c>
      <c r="C50" s="162" t="s">
        <v>164</v>
      </c>
    </row>
    <row r="51" spans="1:3" ht="12.75" hidden="1">
      <c r="A51" s="17" t="s">
        <v>194</v>
      </c>
      <c r="B51" s="16" t="s">
        <v>192</v>
      </c>
      <c r="C51" s="157" t="s">
        <v>193</v>
      </c>
    </row>
    <row r="52" spans="1:3" ht="12.75" hidden="1">
      <c r="A52" s="17" t="s">
        <v>194</v>
      </c>
      <c r="B52" s="16" t="s">
        <v>173</v>
      </c>
      <c r="C52" s="157" t="s">
        <v>174</v>
      </c>
    </row>
    <row r="53" spans="1:3" ht="54.75" customHeight="1" hidden="1">
      <c r="A53" s="85" t="s">
        <v>194</v>
      </c>
      <c r="B53" s="86" t="s">
        <v>145</v>
      </c>
      <c r="C53" s="163" t="s">
        <v>154</v>
      </c>
    </row>
  </sheetData>
  <sheetProtection/>
  <mergeCells count="3">
    <mergeCell ref="A6:B6"/>
    <mergeCell ref="C6:C7"/>
    <mergeCell ref="A4:C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13"/>
  <sheetViews>
    <sheetView zoomScalePageLayoutView="0" workbookViewId="0" topLeftCell="A7">
      <selection activeCell="L8" sqref="L8"/>
    </sheetView>
  </sheetViews>
  <sheetFormatPr defaultColWidth="9.140625" defaultRowHeight="12.75"/>
  <cols>
    <col min="1" max="1" width="6.140625" style="7" customWidth="1"/>
    <col min="2" max="2" width="13.421875" style="2" customWidth="1"/>
    <col min="3" max="3" width="21.00390625" style="7" customWidth="1"/>
    <col min="4" max="4" width="8.8515625" style="7" customWidth="1"/>
    <col min="5" max="5" width="46.00390625" style="75" customWidth="1"/>
    <col min="6" max="16384" width="9.140625" style="2" customWidth="1"/>
  </cols>
  <sheetData>
    <row r="1" ht="14.25" customHeight="1">
      <c r="E1" s="394" t="s">
        <v>348</v>
      </c>
    </row>
    <row r="2" ht="15" customHeight="1">
      <c r="E2" s="7" t="s">
        <v>632</v>
      </c>
    </row>
    <row r="3" spans="4:5" ht="13.5" customHeight="1">
      <c r="D3" s="422"/>
      <c r="E3" s="422"/>
    </row>
    <row r="4" ht="12" customHeight="1">
      <c r="E4" s="84"/>
    </row>
    <row r="5" spans="1:5" s="75" customFormat="1" ht="32.25" customHeight="1">
      <c r="A5" s="419" t="s">
        <v>30</v>
      </c>
      <c r="B5" s="419"/>
      <c r="C5" s="419"/>
      <c r="D5" s="419"/>
      <c r="E5" s="419"/>
    </row>
    <row r="6" ht="10.5" customHeight="1"/>
    <row r="7" spans="1:5" s="6" customFormat="1" ht="30" customHeight="1">
      <c r="A7" s="420" t="s">
        <v>72</v>
      </c>
      <c r="B7" s="420"/>
      <c r="C7" s="420"/>
      <c r="D7" s="420"/>
      <c r="E7" s="420" t="s">
        <v>260</v>
      </c>
    </row>
    <row r="8" spans="1:5" s="6" customFormat="1" ht="76.5">
      <c r="A8" s="3" t="s">
        <v>261</v>
      </c>
      <c r="B8" s="423" t="s">
        <v>539</v>
      </c>
      <c r="C8" s="424"/>
      <c r="D8" s="425"/>
      <c r="E8" s="421"/>
    </row>
    <row r="9" spans="1:5" s="6" customFormat="1" ht="12.75">
      <c r="A9" s="105">
        <v>526</v>
      </c>
      <c r="B9" s="426"/>
      <c r="C9" s="427"/>
      <c r="D9" s="428"/>
      <c r="E9" s="105" t="s">
        <v>24</v>
      </c>
    </row>
    <row r="10" spans="1:5" ht="51">
      <c r="A10" s="8">
        <v>526</v>
      </c>
      <c r="B10" s="416" t="s">
        <v>312</v>
      </c>
      <c r="C10" s="417"/>
      <c r="D10" s="418"/>
      <c r="E10" s="150" t="s">
        <v>329</v>
      </c>
    </row>
    <row r="11" spans="1:5" ht="51">
      <c r="A11" s="8">
        <v>526</v>
      </c>
      <c r="B11" s="416" t="s">
        <v>540</v>
      </c>
      <c r="C11" s="417"/>
      <c r="D11" s="418"/>
      <c r="E11" s="150" t="s">
        <v>330</v>
      </c>
    </row>
    <row r="12" spans="1:5" ht="25.5">
      <c r="A12" s="8">
        <v>526</v>
      </c>
      <c r="B12" s="416" t="s">
        <v>541</v>
      </c>
      <c r="C12" s="417"/>
      <c r="D12" s="418"/>
      <c r="E12" s="150" t="s">
        <v>27</v>
      </c>
    </row>
    <row r="13" spans="1:5" ht="25.5">
      <c r="A13" s="8">
        <v>526</v>
      </c>
      <c r="B13" s="416" t="s">
        <v>542</v>
      </c>
      <c r="C13" s="417"/>
      <c r="D13" s="418"/>
      <c r="E13" s="150" t="s">
        <v>28</v>
      </c>
    </row>
  </sheetData>
  <sheetProtection/>
  <mergeCells count="10">
    <mergeCell ref="B13:D13"/>
    <mergeCell ref="A5:E5"/>
    <mergeCell ref="A7:D7"/>
    <mergeCell ref="E7:E8"/>
    <mergeCell ref="D3:E3"/>
    <mergeCell ref="B8:D8"/>
    <mergeCell ref="B9:D9"/>
    <mergeCell ref="B10:D10"/>
    <mergeCell ref="B11:D11"/>
    <mergeCell ref="B12:D12"/>
  </mergeCells>
  <printOptions/>
  <pageMargins left="0.5905511811023623" right="0.2755905511811024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80"/>
  <sheetViews>
    <sheetView zoomScalePageLayoutView="0" workbookViewId="0" topLeftCell="A44">
      <selection activeCell="A51" sqref="A51"/>
    </sheetView>
  </sheetViews>
  <sheetFormatPr defaultColWidth="9.140625" defaultRowHeight="12.75"/>
  <cols>
    <col min="1" max="1" width="5.140625" style="20" customWidth="1"/>
    <col min="2" max="2" width="20.28125" style="21" customWidth="1"/>
    <col min="3" max="3" width="65.7109375" style="137" customWidth="1"/>
    <col min="4" max="4" width="10.00390625" style="32" customWidth="1"/>
    <col min="5" max="16384" width="9.140625" style="22" customWidth="1"/>
  </cols>
  <sheetData>
    <row r="1" spans="3:4" ht="12.75">
      <c r="C1" s="430" t="s">
        <v>349</v>
      </c>
      <c r="D1" s="430"/>
    </row>
    <row r="2" spans="3:4" ht="12.75">
      <c r="C2" s="430" t="s">
        <v>633</v>
      </c>
      <c r="D2" s="430"/>
    </row>
    <row r="3" spans="1:4" s="23" customFormat="1" ht="12.75">
      <c r="A3" s="432"/>
      <c r="B3" s="432"/>
      <c r="C3" s="432"/>
      <c r="D3" s="432"/>
    </row>
    <row r="4" spans="1:4" ht="15.75">
      <c r="A4" s="431" t="s">
        <v>364</v>
      </c>
      <c r="B4" s="431"/>
      <c r="C4" s="431"/>
      <c r="D4" s="431"/>
    </row>
    <row r="5" spans="2:4" ht="12.75">
      <c r="B5" s="429"/>
      <c r="C5" s="429"/>
      <c r="D5" s="429"/>
    </row>
    <row r="6" spans="1:4" ht="22.5">
      <c r="A6" s="36" t="s">
        <v>105</v>
      </c>
      <c r="B6" s="64"/>
      <c r="C6" s="47" t="s">
        <v>106</v>
      </c>
      <c r="D6" s="48" t="s">
        <v>93</v>
      </c>
    </row>
    <row r="7" spans="1:5" s="25" customFormat="1" ht="25.5">
      <c r="A7" s="46" t="s">
        <v>191</v>
      </c>
      <c r="B7" s="49" t="s">
        <v>107</v>
      </c>
      <c r="C7" s="49" t="s">
        <v>108</v>
      </c>
      <c r="D7" s="130">
        <f>D8+D19+D22+D36+D39+D48+D13</f>
        <v>39840.3</v>
      </c>
      <c r="E7" s="45"/>
    </row>
    <row r="8" spans="1:4" s="25" customFormat="1" ht="25.5">
      <c r="A8" s="46" t="s">
        <v>191</v>
      </c>
      <c r="B8" s="49" t="s">
        <v>109</v>
      </c>
      <c r="C8" s="49" t="s">
        <v>110</v>
      </c>
      <c r="D8" s="50">
        <f>D9</f>
        <v>3761.7</v>
      </c>
    </row>
    <row r="9" spans="1:4" ht="12.75">
      <c r="A9" s="65" t="s">
        <v>191</v>
      </c>
      <c r="B9" s="66" t="s">
        <v>111</v>
      </c>
      <c r="C9" s="30" t="s">
        <v>112</v>
      </c>
      <c r="D9" s="51">
        <f>D11+D12</f>
        <v>3761.7</v>
      </c>
    </row>
    <row r="10" spans="1:4" s="27" customFormat="1" ht="38.25" hidden="1">
      <c r="A10" s="26" t="s">
        <v>113</v>
      </c>
      <c r="B10" s="30" t="s">
        <v>114</v>
      </c>
      <c r="C10" s="30" t="s">
        <v>87</v>
      </c>
      <c r="D10" s="51">
        <v>0</v>
      </c>
    </row>
    <row r="11" spans="1:4" s="27" customFormat="1" ht="51" customHeight="1">
      <c r="A11" s="26" t="s">
        <v>113</v>
      </c>
      <c r="B11" s="156" t="s">
        <v>114</v>
      </c>
      <c r="C11" s="180" t="s">
        <v>304</v>
      </c>
      <c r="D11" s="51">
        <v>3575.8</v>
      </c>
    </row>
    <row r="12" spans="1:4" s="27" customFormat="1" ht="76.5">
      <c r="A12" s="26" t="s">
        <v>113</v>
      </c>
      <c r="B12" s="156" t="s">
        <v>268</v>
      </c>
      <c r="C12" s="181" t="s">
        <v>305</v>
      </c>
      <c r="D12" s="51">
        <v>185.9</v>
      </c>
    </row>
    <row r="13" spans="1:4" s="27" customFormat="1" ht="25.5">
      <c r="A13" s="46" t="s">
        <v>191</v>
      </c>
      <c r="B13" s="190" t="s">
        <v>288</v>
      </c>
      <c r="C13" s="191" t="s">
        <v>289</v>
      </c>
      <c r="D13" s="233">
        <f>D14</f>
        <v>2402.3</v>
      </c>
    </row>
    <row r="14" spans="1:4" s="27" customFormat="1" ht="25.5">
      <c r="A14" s="41" t="s">
        <v>191</v>
      </c>
      <c r="B14" s="192" t="s">
        <v>290</v>
      </c>
      <c r="C14" s="183" t="s">
        <v>291</v>
      </c>
      <c r="D14" s="51">
        <f>D15+D16+D17+D18</f>
        <v>2402.3</v>
      </c>
    </row>
    <row r="15" spans="1:4" s="27" customFormat="1" ht="51">
      <c r="A15" s="41" t="s">
        <v>191</v>
      </c>
      <c r="B15" s="192" t="s">
        <v>292</v>
      </c>
      <c r="C15" s="183" t="s">
        <v>308</v>
      </c>
      <c r="D15" s="51">
        <v>861.5</v>
      </c>
    </row>
    <row r="16" spans="1:4" s="27" customFormat="1" ht="63.75">
      <c r="A16" s="41" t="s">
        <v>191</v>
      </c>
      <c r="B16" s="192" t="s">
        <v>293</v>
      </c>
      <c r="C16" s="183" t="s">
        <v>309</v>
      </c>
      <c r="D16" s="51">
        <v>13</v>
      </c>
    </row>
    <row r="17" spans="1:4" s="27" customFormat="1" ht="51">
      <c r="A17" s="41" t="s">
        <v>191</v>
      </c>
      <c r="B17" s="192" t="s">
        <v>294</v>
      </c>
      <c r="C17" s="183" t="s">
        <v>310</v>
      </c>
      <c r="D17" s="51">
        <v>1527.8</v>
      </c>
    </row>
    <row r="18" spans="1:4" s="27" customFormat="1" ht="38.25" hidden="1">
      <c r="A18" s="41" t="s">
        <v>191</v>
      </c>
      <c r="B18" s="192" t="s">
        <v>301</v>
      </c>
      <c r="C18" s="183" t="s">
        <v>302</v>
      </c>
      <c r="D18" s="51">
        <v>0</v>
      </c>
    </row>
    <row r="19" spans="1:4" s="29" customFormat="1" ht="17.25" customHeight="1">
      <c r="A19" s="28" t="s">
        <v>191</v>
      </c>
      <c r="B19" s="31" t="s">
        <v>166</v>
      </c>
      <c r="C19" s="140" t="s">
        <v>102</v>
      </c>
      <c r="D19" s="50">
        <f>D20+D21</f>
        <v>60.3</v>
      </c>
    </row>
    <row r="20" spans="1:4" s="27" customFormat="1" ht="12.75" hidden="1">
      <c r="A20" s="26" t="s">
        <v>113</v>
      </c>
      <c r="B20" s="30" t="s">
        <v>94</v>
      </c>
      <c r="C20" s="30" t="s">
        <v>167</v>
      </c>
      <c r="D20" s="51">
        <v>0</v>
      </c>
    </row>
    <row r="21" spans="1:4" s="27" customFormat="1" ht="12.75">
      <c r="A21" s="26" t="s">
        <v>113</v>
      </c>
      <c r="B21" s="156" t="s">
        <v>269</v>
      </c>
      <c r="C21" s="156" t="s">
        <v>270</v>
      </c>
      <c r="D21" s="51">
        <v>60.3</v>
      </c>
    </row>
    <row r="22" spans="1:4" s="29" customFormat="1" ht="16.5" customHeight="1">
      <c r="A22" s="28" t="s">
        <v>191</v>
      </c>
      <c r="B22" s="31" t="s">
        <v>103</v>
      </c>
      <c r="C22" s="31" t="s">
        <v>104</v>
      </c>
      <c r="D22" s="50">
        <f>D23+D29+D25</f>
        <v>19859.6</v>
      </c>
    </row>
    <row r="23" spans="1:4" s="29" customFormat="1" ht="16.5" customHeight="1">
      <c r="A23" s="381">
        <v>182</v>
      </c>
      <c r="B23" s="101" t="s">
        <v>215</v>
      </c>
      <c r="C23" s="101" t="s">
        <v>216</v>
      </c>
      <c r="D23" s="51">
        <f>D24</f>
        <v>2351.9</v>
      </c>
    </row>
    <row r="24" spans="1:4" s="29" customFormat="1" ht="26.25" customHeight="1">
      <c r="A24" s="381">
        <v>182</v>
      </c>
      <c r="B24" s="101" t="s">
        <v>217</v>
      </c>
      <c r="C24" s="101" t="s">
        <v>544</v>
      </c>
      <c r="D24" s="51">
        <v>2351.9</v>
      </c>
    </row>
    <row r="25" spans="1:4" s="29" customFormat="1" ht="12.75">
      <c r="A25" s="41" t="s">
        <v>113</v>
      </c>
      <c r="B25" s="182" t="s">
        <v>543</v>
      </c>
      <c r="C25" s="183" t="s">
        <v>271</v>
      </c>
      <c r="D25" s="51">
        <f>D27+D28</f>
        <v>3255.9</v>
      </c>
    </row>
    <row r="26" spans="1:4" s="29" customFormat="1" ht="12.75" hidden="1">
      <c r="A26" s="41" t="s">
        <v>113</v>
      </c>
      <c r="B26" s="182" t="s">
        <v>280</v>
      </c>
      <c r="C26" s="183" t="s">
        <v>281</v>
      </c>
      <c r="D26" s="51"/>
    </row>
    <row r="27" spans="1:4" s="29" customFormat="1" ht="12.75">
      <c r="A27" s="41" t="s">
        <v>113</v>
      </c>
      <c r="B27" s="182" t="s">
        <v>283</v>
      </c>
      <c r="C27" s="183" t="s">
        <v>284</v>
      </c>
      <c r="D27" s="51">
        <v>483.7</v>
      </c>
    </row>
    <row r="28" spans="1:4" s="29" customFormat="1" ht="12.75">
      <c r="A28" s="41" t="s">
        <v>113</v>
      </c>
      <c r="B28" s="182" t="s">
        <v>272</v>
      </c>
      <c r="C28" s="183" t="s">
        <v>273</v>
      </c>
      <c r="D28" s="51">
        <v>2772.2</v>
      </c>
    </row>
    <row r="29" spans="1:4" s="29" customFormat="1" ht="16.5" customHeight="1">
      <c r="A29" s="381">
        <v>182</v>
      </c>
      <c r="B29" s="101" t="s">
        <v>218</v>
      </c>
      <c r="C29" s="101" t="s">
        <v>219</v>
      </c>
      <c r="D29" s="51">
        <f>D34+D32</f>
        <v>14251.8</v>
      </c>
    </row>
    <row r="30" spans="1:4" s="29" customFormat="1" ht="25.5" hidden="1">
      <c r="A30" s="381">
        <v>182</v>
      </c>
      <c r="B30" s="101" t="s">
        <v>220</v>
      </c>
      <c r="C30" s="101" t="s">
        <v>221</v>
      </c>
      <c r="D30" s="51"/>
    </row>
    <row r="31" spans="1:4" s="29" customFormat="1" ht="38.25" hidden="1">
      <c r="A31" s="381">
        <v>182</v>
      </c>
      <c r="B31" s="101" t="s">
        <v>222</v>
      </c>
      <c r="C31" s="101" t="s">
        <v>223</v>
      </c>
      <c r="D31" s="51"/>
    </row>
    <row r="32" spans="1:4" s="29" customFormat="1" ht="12.75">
      <c r="A32" s="381">
        <v>182</v>
      </c>
      <c r="B32" s="101" t="s">
        <v>366</v>
      </c>
      <c r="C32" s="244" t="s">
        <v>365</v>
      </c>
      <c r="D32" s="51">
        <v>4500</v>
      </c>
    </row>
    <row r="33" spans="1:4" s="29" customFormat="1" ht="25.5">
      <c r="A33" s="381">
        <v>182</v>
      </c>
      <c r="B33" s="101" t="s">
        <v>368</v>
      </c>
      <c r="C33" s="184" t="s">
        <v>367</v>
      </c>
      <c r="D33" s="51">
        <v>4500</v>
      </c>
    </row>
    <row r="34" spans="1:4" s="29" customFormat="1" ht="18.75" customHeight="1">
      <c r="A34" s="381">
        <v>182</v>
      </c>
      <c r="B34" s="101" t="s">
        <v>372</v>
      </c>
      <c r="C34" s="101" t="s">
        <v>371</v>
      </c>
      <c r="D34" s="51">
        <f>D35</f>
        <v>9751.8</v>
      </c>
    </row>
    <row r="35" spans="1:4" s="29" customFormat="1" ht="56.25" customHeight="1">
      <c r="A35" s="381">
        <v>182</v>
      </c>
      <c r="B35" s="101" t="s">
        <v>370</v>
      </c>
      <c r="C35" s="101" t="s">
        <v>369</v>
      </c>
      <c r="D35" s="51">
        <v>9751.8</v>
      </c>
    </row>
    <row r="36" spans="1:4" s="29" customFormat="1" ht="16.5" customHeight="1">
      <c r="A36" s="28" t="s">
        <v>191</v>
      </c>
      <c r="B36" s="31" t="s">
        <v>146</v>
      </c>
      <c r="C36" s="31" t="s">
        <v>147</v>
      </c>
      <c r="D36" s="50">
        <f>D37</f>
        <v>60</v>
      </c>
    </row>
    <row r="37" spans="1:4" s="27" customFormat="1" ht="38.25">
      <c r="A37" s="382" t="s">
        <v>23</v>
      </c>
      <c r="B37" s="101" t="s">
        <v>224</v>
      </c>
      <c r="C37" s="101" t="s">
        <v>225</v>
      </c>
      <c r="D37" s="51">
        <f>D38</f>
        <v>60</v>
      </c>
    </row>
    <row r="38" spans="1:4" s="27" customFormat="1" ht="51">
      <c r="A38" s="383" t="s">
        <v>23</v>
      </c>
      <c r="B38" s="101" t="s">
        <v>226</v>
      </c>
      <c r="C38" s="101" t="s">
        <v>227</v>
      </c>
      <c r="D38" s="51">
        <v>60</v>
      </c>
    </row>
    <row r="39" spans="1:4" s="29" customFormat="1" ht="25.5">
      <c r="A39" s="28" t="s">
        <v>191</v>
      </c>
      <c r="B39" s="31" t="s">
        <v>115</v>
      </c>
      <c r="C39" s="31" t="s">
        <v>116</v>
      </c>
      <c r="D39" s="50">
        <f>D40+D45</f>
        <v>3696.4</v>
      </c>
    </row>
    <row r="40" spans="1:6" s="27" customFormat="1" ht="66.75" customHeight="1">
      <c r="A40" s="26" t="s">
        <v>191</v>
      </c>
      <c r="B40" s="30" t="s">
        <v>117</v>
      </c>
      <c r="C40" s="141" t="s">
        <v>60</v>
      </c>
      <c r="D40" s="51">
        <f>D41+D43</f>
        <v>3618.4</v>
      </c>
      <c r="F40" s="380"/>
    </row>
    <row r="41" spans="1:4" s="27" customFormat="1" ht="74.25" customHeight="1">
      <c r="A41" s="26" t="s">
        <v>191</v>
      </c>
      <c r="B41" s="30" t="s">
        <v>373</v>
      </c>
      <c r="C41" s="141" t="s">
        <v>375</v>
      </c>
      <c r="D41" s="51">
        <f>D42</f>
        <v>3283.7</v>
      </c>
    </row>
    <row r="42" spans="1:4" s="27" customFormat="1" ht="76.5">
      <c r="A42" s="26" t="s">
        <v>191</v>
      </c>
      <c r="B42" s="30" t="s">
        <v>374</v>
      </c>
      <c r="C42" s="139" t="s">
        <v>608</v>
      </c>
      <c r="D42" s="51">
        <v>3283.7</v>
      </c>
    </row>
    <row r="43" spans="1:4" s="27" customFormat="1" ht="63.75">
      <c r="A43" s="26" t="s">
        <v>23</v>
      </c>
      <c r="B43" s="30" t="s">
        <v>190</v>
      </c>
      <c r="C43" s="142" t="s">
        <v>41</v>
      </c>
      <c r="D43" s="51">
        <f>D44</f>
        <v>334.7</v>
      </c>
    </row>
    <row r="44" spans="1:4" s="27" customFormat="1" ht="51">
      <c r="A44" s="26" t="s">
        <v>23</v>
      </c>
      <c r="B44" s="30" t="s">
        <v>232</v>
      </c>
      <c r="C44" s="30" t="s">
        <v>547</v>
      </c>
      <c r="D44" s="233">
        <v>334.7</v>
      </c>
    </row>
    <row r="45" spans="1:4" s="27" customFormat="1" ht="63.75">
      <c r="A45" s="26" t="s">
        <v>23</v>
      </c>
      <c r="B45" s="30" t="s">
        <v>228</v>
      </c>
      <c r="C45" s="142" t="s">
        <v>229</v>
      </c>
      <c r="D45" s="51">
        <f>D46</f>
        <v>78</v>
      </c>
    </row>
    <row r="46" spans="1:4" s="27" customFormat="1" ht="63.75">
      <c r="A46" s="26" t="s">
        <v>23</v>
      </c>
      <c r="B46" s="30" t="s">
        <v>230</v>
      </c>
      <c r="C46" s="142" t="s">
        <v>63</v>
      </c>
      <c r="D46" s="51">
        <f>D47</f>
        <v>78</v>
      </c>
    </row>
    <row r="47" spans="1:4" s="27" customFormat="1" ht="51">
      <c r="A47" s="26" t="s">
        <v>23</v>
      </c>
      <c r="B47" s="30" t="s">
        <v>231</v>
      </c>
      <c r="C47" s="30" t="s">
        <v>545</v>
      </c>
      <c r="D47" s="233">
        <v>78</v>
      </c>
    </row>
    <row r="48" spans="1:4" s="29" customFormat="1" ht="25.5">
      <c r="A48" s="28" t="s">
        <v>191</v>
      </c>
      <c r="B48" s="31" t="s">
        <v>122</v>
      </c>
      <c r="C48" s="31" t="s">
        <v>156</v>
      </c>
      <c r="D48" s="50">
        <f>D51+D49</f>
        <v>10000</v>
      </c>
    </row>
    <row r="49" spans="1:4" s="29" customFormat="1" ht="51" hidden="1">
      <c r="A49" s="26" t="s">
        <v>23</v>
      </c>
      <c r="B49" s="155" t="s">
        <v>299</v>
      </c>
      <c r="C49" s="155" t="s">
        <v>300</v>
      </c>
      <c r="D49" s="51">
        <f>D50</f>
        <v>0</v>
      </c>
    </row>
    <row r="50" spans="1:4" s="29" customFormat="1" ht="63.75" hidden="1">
      <c r="A50" s="26" t="s">
        <v>23</v>
      </c>
      <c r="B50" s="155" t="s">
        <v>35</v>
      </c>
      <c r="C50" s="155" t="s">
        <v>265</v>
      </c>
      <c r="D50" s="51">
        <v>0</v>
      </c>
    </row>
    <row r="51" spans="1:4" s="27" customFormat="1" ht="38.25">
      <c r="A51" s="26" t="s">
        <v>191</v>
      </c>
      <c r="B51" s="30" t="s">
        <v>157</v>
      </c>
      <c r="C51" s="141" t="s">
        <v>61</v>
      </c>
      <c r="D51" s="51">
        <f>D52</f>
        <v>10000</v>
      </c>
    </row>
    <row r="52" spans="1:4" s="27" customFormat="1" ht="56.25" customHeight="1">
      <c r="A52" s="26" t="s">
        <v>191</v>
      </c>
      <c r="B52" s="30" t="s">
        <v>377</v>
      </c>
      <c r="C52" s="141" t="s">
        <v>376</v>
      </c>
      <c r="D52" s="51">
        <v>10000</v>
      </c>
    </row>
    <row r="53" spans="1:4" ht="17.25" customHeight="1">
      <c r="A53" s="68" t="s">
        <v>191</v>
      </c>
      <c r="B53" s="69" t="s">
        <v>123</v>
      </c>
      <c r="C53" s="143" t="s">
        <v>124</v>
      </c>
      <c r="D53" s="52">
        <f>D54</f>
        <v>1575.4</v>
      </c>
    </row>
    <row r="54" spans="1:4" ht="25.5">
      <c r="A54" s="70" t="s">
        <v>23</v>
      </c>
      <c r="B54" s="53" t="s">
        <v>125</v>
      </c>
      <c r="C54" s="144" t="s">
        <v>161</v>
      </c>
      <c r="D54" s="54">
        <f>D55+D64+D67+D78</f>
        <v>1575.4</v>
      </c>
    </row>
    <row r="55" spans="1:4" ht="25.5">
      <c r="A55" s="70" t="s">
        <v>23</v>
      </c>
      <c r="B55" s="53" t="s">
        <v>126</v>
      </c>
      <c r="C55" s="144" t="s">
        <v>186</v>
      </c>
      <c r="D55" s="54">
        <f>D56+D62</f>
        <v>1142.6</v>
      </c>
    </row>
    <row r="56" spans="1:4" ht="12.75">
      <c r="A56" s="71" t="s">
        <v>23</v>
      </c>
      <c r="B56" s="72" t="s">
        <v>127</v>
      </c>
      <c r="C56" s="145" t="s">
        <v>83</v>
      </c>
      <c r="D56" s="55">
        <f>D57</f>
        <v>1142.6</v>
      </c>
    </row>
    <row r="57" spans="1:4" ht="25.5">
      <c r="A57" s="71" t="s">
        <v>23</v>
      </c>
      <c r="B57" s="72" t="s">
        <v>233</v>
      </c>
      <c r="C57" s="145" t="s">
        <v>530</v>
      </c>
      <c r="D57" s="55">
        <f>D58+D59</f>
        <v>1142.6</v>
      </c>
    </row>
    <row r="58" spans="1:4" ht="12.75">
      <c r="A58" s="71"/>
      <c r="B58" s="72"/>
      <c r="C58" s="145" t="s">
        <v>234</v>
      </c>
      <c r="D58" s="187">
        <v>1142.6</v>
      </c>
    </row>
    <row r="59" spans="1:4" ht="13.5" customHeight="1" hidden="1">
      <c r="A59" s="71"/>
      <c r="B59" s="72"/>
      <c r="C59" s="145" t="s">
        <v>235</v>
      </c>
      <c r="D59" s="55">
        <v>0</v>
      </c>
    </row>
    <row r="60" spans="1:4" ht="12.75" hidden="1">
      <c r="A60" s="71" t="s">
        <v>23</v>
      </c>
      <c r="B60" s="72" t="s">
        <v>236</v>
      </c>
      <c r="C60" s="145" t="s">
        <v>237</v>
      </c>
      <c r="D60" s="55">
        <f>D61</f>
        <v>0</v>
      </c>
    </row>
    <row r="61" spans="1:4" ht="12.75" hidden="1">
      <c r="A61" s="71" t="s">
        <v>23</v>
      </c>
      <c r="B61" s="72" t="s">
        <v>238</v>
      </c>
      <c r="C61" s="145" t="s">
        <v>239</v>
      </c>
      <c r="D61" s="55">
        <v>0</v>
      </c>
    </row>
    <row r="62" spans="1:4" ht="12.75" hidden="1">
      <c r="A62" s="71" t="s">
        <v>23</v>
      </c>
      <c r="B62" s="226" t="s">
        <v>236</v>
      </c>
      <c r="C62" s="138" t="s">
        <v>237</v>
      </c>
      <c r="D62" s="55">
        <f>D63</f>
        <v>0</v>
      </c>
    </row>
    <row r="63" spans="1:4" ht="12.75" hidden="1">
      <c r="A63" s="71" t="s">
        <v>23</v>
      </c>
      <c r="B63" s="226" t="s">
        <v>238</v>
      </c>
      <c r="C63" s="138" t="s">
        <v>239</v>
      </c>
      <c r="D63" s="55">
        <v>0</v>
      </c>
    </row>
    <row r="64" spans="1:4" ht="25.5" hidden="1">
      <c r="A64" s="71" t="s">
        <v>23</v>
      </c>
      <c r="B64" s="53" t="s">
        <v>274</v>
      </c>
      <c r="C64" s="138" t="s">
        <v>275</v>
      </c>
      <c r="D64" s="55">
        <f>D65</f>
        <v>0</v>
      </c>
    </row>
    <row r="65" spans="1:4" ht="12.75" hidden="1">
      <c r="A65" s="71" t="s">
        <v>23</v>
      </c>
      <c r="B65" s="73" t="s">
        <v>276</v>
      </c>
      <c r="C65" s="138" t="s">
        <v>277</v>
      </c>
      <c r="D65" s="55">
        <f>D66</f>
        <v>0</v>
      </c>
    </row>
    <row r="66" spans="1:4" ht="12.75" hidden="1">
      <c r="A66" s="71" t="s">
        <v>23</v>
      </c>
      <c r="B66" s="73" t="s">
        <v>3</v>
      </c>
      <c r="C66" s="138" t="s">
        <v>4</v>
      </c>
      <c r="D66" s="55">
        <v>0</v>
      </c>
    </row>
    <row r="67" spans="1:4" ht="12.75">
      <c r="A67" s="71" t="s">
        <v>23</v>
      </c>
      <c r="B67" s="53" t="s">
        <v>134</v>
      </c>
      <c r="C67" s="144" t="s">
        <v>240</v>
      </c>
      <c r="D67" s="55">
        <f>D68+D71</f>
        <v>432.8</v>
      </c>
    </row>
    <row r="68" spans="1:4" ht="30.75" customHeight="1">
      <c r="A68" s="71" t="s">
        <v>23</v>
      </c>
      <c r="B68" s="53" t="s">
        <v>241</v>
      </c>
      <c r="C68" s="146" t="s">
        <v>242</v>
      </c>
      <c r="D68" s="56">
        <f>D69</f>
        <v>185.6</v>
      </c>
    </row>
    <row r="69" spans="1:4" ht="25.5">
      <c r="A69" s="71" t="s">
        <v>23</v>
      </c>
      <c r="B69" s="53" t="s">
        <v>243</v>
      </c>
      <c r="C69" s="146" t="s">
        <v>244</v>
      </c>
      <c r="D69" s="56">
        <v>185.6</v>
      </c>
    </row>
    <row r="70" spans="1:4" ht="25.5">
      <c r="A70" s="71" t="s">
        <v>23</v>
      </c>
      <c r="B70" s="226" t="s">
        <v>306</v>
      </c>
      <c r="C70" s="138" t="s">
        <v>307</v>
      </c>
      <c r="D70" s="56">
        <f>D71</f>
        <v>247.2</v>
      </c>
    </row>
    <row r="71" spans="1:4" ht="25.5">
      <c r="A71" s="67" t="s">
        <v>23</v>
      </c>
      <c r="B71" s="73" t="s">
        <v>245</v>
      </c>
      <c r="C71" s="144" t="s">
        <v>590</v>
      </c>
      <c r="D71" s="56">
        <f>D72+D73</f>
        <v>247.2</v>
      </c>
    </row>
    <row r="72" spans="1:4" ht="12.75">
      <c r="A72" s="67"/>
      <c r="B72" s="73"/>
      <c r="C72" s="147" t="s">
        <v>214</v>
      </c>
      <c r="D72" s="54">
        <v>2.2</v>
      </c>
    </row>
    <row r="73" spans="1:4" ht="38.25">
      <c r="A73" s="65"/>
      <c r="B73" s="74"/>
      <c r="C73" s="147" t="s">
        <v>246</v>
      </c>
      <c r="D73" s="63">
        <v>245</v>
      </c>
    </row>
    <row r="74" spans="1:4" ht="12.75" hidden="1">
      <c r="A74" s="24" t="s">
        <v>191</v>
      </c>
      <c r="B74" s="1" t="s">
        <v>159</v>
      </c>
      <c r="C74" s="1" t="s">
        <v>160</v>
      </c>
      <c r="D74" s="77">
        <f>D75+D77</f>
        <v>0</v>
      </c>
    </row>
    <row r="75" spans="1:4" ht="38.25" hidden="1">
      <c r="A75" s="65" t="s">
        <v>191</v>
      </c>
      <c r="B75" s="74" t="s">
        <v>247</v>
      </c>
      <c r="C75" s="148" t="s">
        <v>248</v>
      </c>
      <c r="D75" s="59">
        <f>D76</f>
        <v>0</v>
      </c>
    </row>
    <row r="76" spans="1:4" ht="12.75" hidden="1">
      <c r="A76" s="65"/>
      <c r="B76" s="74"/>
      <c r="C76" s="148" t="s">
        <v>249</v>
      </c>
      <c r="D76" s="59">
        <v>0</v>
      </c>
    </row>
    <row r="77" spans="1:4" ht="12.75" hidden="1">
      <c r="A77" s="65" t="s">
        <v>191</v>
      </c>
      <c r="B77" s="74" t="s">
        <v>17</v>
      </c>
      <c r="C77" s="148" t="s">
        <v>20</v>
      </c>
      <c r="D77" s="59">
        <v>0</v>
      </c>
    </row>
    <row r="78" spans="1:4" ht="12.75" hidden="1">
      <c r="A78" s="65" t="s">
        <v>23</v>
      </c>
      <c r="B78" s="74" t="s">
        <v>250</v>
      </c>
      <c r="C78" s="148" t="s">
        <v>251</v>
      </c>
      <c r="D78" s="59">
        <f>D79</f>
        <v>0</v>
      </c>
    </row>
    <row r="79" spans="1:4" ht="12.75" hidden="1">
      <c r="A79" s="65" t="s">
        <v>23</v>
      </c>
      <c r="B79" s="74" t="s">
        <v>252</v>
      </c>
      <c r="C79" s="148" t="s">
        <v>253</v>
      </c>
      <c r="D79" s="59">
        <v>0</v>
      </c>
    </row>
    <row r="80" spans="1:4" ht="12.75">
      <c r="A80" s="28"/>
      <c r="B80" s="60" t="s">
        <v>204</v>
      </c>
      <c r="C80" s="60" t="s">
        <v>73</v>
      </c>
      <c r="D80" s="238">
        <f>D7+D53</f>
        <v>41415.7</v>
      </c>
    </row>
  </sheetData>
  <sheetProtection/>
  <mergeCells count="5">
    <mergeCell ref="B5:D5"/>
    <mergeCell ref="C1:D1"/>
    <mergeCell ref="C2:D2"/>
    <mergeCell ref="A4:D4"/>
    <mergeCell ref="A3:D3"/>
  </mergeCells>
  <printOptions/>
  <pageMargins left="0.1968503937007874" right="0" top="0.5905511811023623" bottom="0.1968503937007874" header="0.5118110236220472" footer="0.5118110236220472"/>
  <pageSetup fitToWidth="4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81"/>
  <sheetViews>
    <sheetView zoomScalePageLayoutView="0" workbookViewId="0" topLeftCell="A36">
      <selection activeCell="A38" sqref="A38"/>
    </sheetView>
  </sheetViews>
  <sheetFormatPr defaultColWidth="9.140625" defaultRowHeight="12.75"/>
  <cols>
    <col min="1" max="1" width="5.140625" style="20" customWidth="1"/>
    <col min="2" max="2" width="20.28125" style="21" customWidth="1"/>
    <col min="3" max="3" width="55.7109375" style="137" customWidth="1"/>
    <col min="4" max="4" width="10.00390625" style="32" customWidth="1"/>
    <col min="5" max="16384" width="9.140625" style="22" customWidth="1"/>
  </cols>
  <sheetData>
    <row r="1" spans="3:5" ht="12.75">
      <c r="C1" s="430" t="s">
        <v>336</v>
      </c>
      <c r="D1" s="430"/>
      <c r="E1" s="433"/>
    </row>
    <row r="2" spans="3:5" ht="12.75">
      <c r="C2" s="430" t="s">
        <v>634</v>
      </c>
      <c r="D2" s="430"/>
      <c r="E2" s="436"/>
    </row>
    <row r="3" spans="1:5" s="23" customFormat="1" ht="12.75">
      <c r="A3" s="432"/>
      <c r="B3" s="432"/>
      <c r="C3" s="432"/>
      <c r="D3" s="432"/>
      <c r="E3" s="436"/>
    </row>
    <row r="4" spans="1:5" ht="15.75">
      <c r="A4" s="434" t="s">
        <v>546</v>
      </c>
      <c r="B4" s="434"/>
      <c r="C4" s="434"/>
      <c r="D4" s="434"/>
      <c r="E4" s="435"/>
    </row>
    <row r="5" spans="2:4" ht="12.75">
      <c r="B5" s="429"/>
      <c r="C5" s="429"/>
      <c r="D5" s="429"/>
    </row>
    <row r="6" spans="1:5" ht="33.75">
      <c r="A6" s="36" t="s">
        <v>105</v>
      </c>
      <c r="B6" s="64"/>
      <c r="C6" s="47" t="s">
        <v>106</v>
      </c>
      <c r="D6" s="103" t="s">
        <v>340</v>
      </c>
      <c r="E6" s="103" t="s">
        <v>470</v>
      </c>
    </row>
    <row r="7" spans="1:5" s="25" customFormat="1" ht="25.5">
      <c r="A7" s="46" t="s">
        <v>191</v>
      </c>
      <c r="B7" s="49" t="s">
        <v>107</v>
      </c>
      <c r="C7" s="49" t="s">
        <v>108</v>
      </c>
      <c r="D7" s="234">
        <f>D8+D19+D22+D33+D36+D48+D13</f>
        <v>27917.7</v>
      </c>
      <c r="E7" s="234">
        <f>E8+E13+E19+E22+E33+E36+E48</f>
        <v>27901.2</v>
      </c>
    </row>
    <row r="8" spans="1:5" s="25" customFormat="1" ht="25.5">
      <c r="A8" s="46" t="s">
        <v>191</v>
      </c>
      <c r="B8" s="49" t="s">
        <v>109</v>
      </c>
      <c r="C8" s="49" t="s">
        <v>110</v>
      </c>
      <c r="D8" s="235">
        <f>D9</f>
        <v>4506.4</v>
      </c>
      <c r="E8" s="236">
        <f>E9</f>
        <v>4525.6</v>
      </c>
    </row>
    <row r="9" spans="1:5" ht="12.75">
      <c r="A9" s="65" t="s">
        <v>191</v>
      </c>
      <c r="B9" s="66" t="s">
        <v>111</v>
      </c>
      <c r="C9" s="30" t="s">
        <v>112</v>
      </c>
      <c r="D9" s="233">
        <f>D11+D12</f>
        <v>4506.4</v>
      </c>
      <c r="E9" s="233">
        <f>E11+E12</f>
        <v>4525.6</v>
      </c>
    </row>
    <row r="10" spans="1:5" s="27" customFormat="1" ht="51" hidden="1">
      <c r="A10" s="26" t="s">
        <v>113</v>
      </c>
      <c r="B10" s="30" t="s">
        <v>114</v>
      </c>
      <c r="C10" s="30" t="s">
        <v>87</v>
      </c>
      <c r="D10" s="233"/>
      <c r="E10" s="186"/>
    </row>
    <row r="11" spans="1:5" s="27" customFormat="1" ht="54.75" customHeight="1">
      <c r="A11" s="26" t="s">
        <v>113</v>
      </c>
      <c r="B11" s="156" t="s">
        <v>114</v>
      </c>
      <c r="C11" s="180" t="s">
        <v>304</v>
      </c>
      <c r="D11" s="233">
        <v>4302.4</v>
      </c>
      <c r="E11" s="233">
        <v>4321.6</v>
      </c>
    </row>
    <row r="12" spans="1:5" s="27" customFormat="1" ht="89.25">
      <c r="A12" s="26" t="s">
        <v>113</v>
      </c>
      <c r="B12" s="156" t="s">
        <v>268</v>
      </c>
      <c r="C12" s="181" t="s">
        <v>305</v>
      </c>
      <c r="D12" s="233">
        <v>204</v>
      </c>
      <c r="E12" s="185">
        <v>204</v>
      </c>
    </row>
    <row r="13" spans="1:5" s="27" customFormat="1" ht="25.5">
      <c r="A13" s="46" t="s">
        <v>191</v>
      </c>
      <c r="B13" s="190" t="s">
        <v>288</v>
      </c>
      <c r="C13" s="191" t="s">
        <v>289</v>
      </c>
      <c r="D13" s="50">
        <f>D14</f>
        <v>1793.3</v>
      </c>
      <c r="E13" s="52">
        <f>E14</f>
        <v>1797.7</v>
      </c>
    </row>
    <row r="14" spans="1:5" s="27" customFormat="1" ht="25.5">
      <c r="A14" s="41" t="s">
        <v>191</v>
      </c>
      <c r="B14" s="197" t="s">
        <v>290</v>
      </c>
      <c r="C14" s="183" t="s">
        <v>609</v>
      </c>
      <c r="D14" s="233">
        <f>D15+D16+D17+D18</f>
        <v>1793.3</v>
      </c>
      <c r="E14" s="233">
        <f>E15+E16+E17+E18</f>
        <v>1797.7</v>
      </c>
    </row>
    <row r="15" spans="1:5" s="27" customFormat="1" ht="57.75" customHeight="1">
      <c r="A15" s="41" t="s">
        <v>191</v>
      </c>
      <c r="B15" s="197" t="s">
        <v>292</v>
      </c>
      <c r="C15" s="183" t="s">
        <v>308</v>
      </c>
      <c r="D15" s="51">
        <v>858.8</v>
      </c>
      <c r="E15" s="54">
        <v>861</v>
      </c>
    </row>
    <row r="16" spans="1:5" s="27" customFormat="1" ht="70.5" customHeight="1">
      <c r="A16" s="41" t="s">
        <v>191</v>
      </c>
      <c r="B16" s="197" t="s">
        <v>293</v>
      </c>
      <c r="C16" s="183" t="s">
        <v>309</v>
      </c>
      <c r="D16" s="51">
        <v>11.7</v>
      </c>
      <c r="E16" s="54">
        <v>11.7</v>
      </c>
    </row>
    <row r="17" spans="1:5" s="27" customFormat="1" ht="55.5" customHeight="1">
      <c r="A17" s="41" t="s">
        <v>191</v>
      </c>
      <c r="B17" s="197" t="s">
        <v>294</v>
      </c>
      <c r="C17" s="183" t="s">
        <v>310</v>
      </c>
      <c r="D17" s="51">
        <v>922.8</v>
      </c>
      <c r="E17" s="54">
        <v>925</v>
      </c>
    </row>
    <row r="18" spans="1:5" s="27" customFormat="1" ht="63.75" hidden="1">
      <c r="A18" s="41" t="s">
        <v>191</v>
      </c>
      <c r="B18" s="41" t="s">
        <v>301</v>
      </c>
      <c r="C18" s="183" t="s">
        <v>311</v>
      </c>
      <c r="D18" s="51">
        <v>0</v>
      </c>
      <c r="E18" s="54">
        <v>0</v>
      </c>
    </row>
    <row r="19" spans="1:5" s="29" customFormat="1" ht="17.25" customHeight="1">
      <c r="A19" s="28" t="s">
        <v>191</v>
      </c>
      <c r="B19" s="31" t="s">
        <v>166</v>
      </c>
      <c r="C19" s="140" t="s">
        <v>102</v>
      </c>
      <c r="D19" s="50">
        <f>D20+D21</f>
        <v>20.6</v>
      </c>
      <c r="E19" s="50">
        <f>E20+E21</f>
        <v>20.6</v>
      </c>
    </row>
    <row r="20" spans="1:5" s="27" customFormat="1" ht="25.5" hidden="1">
      <c r="A20" s="26" t="s">
        <v>113</v>
      </c>
      <c r="B20" s="30" t="s">
        <v>94</v>
      </c>
      <c r="C20" s="30" t="s">
        <v>167</v>
      </c>
      <c r="D20" s="51">
        <v>0</v>
      </c>
      <c r="E20" s="54">
        <v>0</v>
      </c>
    </row>
    <row r="21" spans="1:5" s="27" customFormat="1" ht="12.75">
      <c r="A21" s="26" t="s">
        <v>113</v>
      </c>
      <c r="B21" s="156" t="s">
        <v>269</v>
      </c>
      <c r="C21" s="156" t="s">
        <v>270</v>
      </c>
      <c r="D21" s="51">
        <v>20.6</v>
      </c>
      <c r="E21" s="54">
        <v>20.6</v>
      </c>
    </row>
    <row r="22" spans="1:5" s="29" customFormat="1" ht="16.5" customHeight="1">
      <c r="A22" s="28" t="s">
        <v>191</v>
      </c>
      <c r="B22" s="31" t="s">
        <v>103</v>
      </c>
      <c r="C22" s="31" t="s">
        <v>104</v>
      </c>
      <c r="D22" s="50">
        <f>D23+D28+D25</f>
        <v>19108</v>
      </c>
      <c r="E22" s="50">
        <f>E23+E28+E25</f>
        <v>19099.9</v>
      </c>
    </row>
    <row r="23" spans="1:5" s="29" customFormat="1" ht="16.5" customHeight="1">
      <c r="A23" s="381">
        <v>182</v>
      </c>
      <c r="B23" s="101" t="s">
        <v>215</v>
      </c>
      <c r="C23" s="101" t="s">
        <v>216</v>
      </c>
      <c r="D23" s="51">
        <f>D24</f>
        <v>2662.6</v>
      </c>
      <c r="E23" s="54">
        <f>E24</f>
        <v>2662.8</v>
      </c>
    </row>
    <row r="24" spans="1:5" s="29" customFormat="1" ht="38.25">
      <c r="A24" s="381">
        <v>182</v>
      </c>
      <c r="B24" s="101" t="s">
        <v>217</v>
      </c>
      <c r="C24" s="101" t="s">
        <v>544</v>
      </c>
      <c r="D24" s="51">
        <v>2662.6</v>
      </c>
      <c r="E24" s="54">
        <v>2662.8</v>
      </c>
    </row>
    <row r="25" spans="1:5" s="29" customFormat="1" ht="12.75">
      <c r="A25" s="41" t="s">
        <v>113</v>
      </c>
      <c r="B25" s="182" t="s">
        <v>543</v>
      </c>
      <c r="C25" s="183" t="s">
        <v>271</v>
      </c>
      <c r="D25" s="51">
        <f>D26+D27</f>
        <v>3157.3</v>
      </c>
      <c r="E25" s="51">
        <f>E26+E27</f>
        <v>3161.9</v>
      </c>
    </row>
    <row r="26" spans="1:5" s="29" customFormat="1" ht="12.75">
      <c r="A26" s="41" t="s">
        <v>113</v>
      </c>
      <c r="B26" s="182" t="s">
        <v>283</v>
      </c>
      <c r="C26" s="183" t="s">
        <v>284</v>
      </c>
      <c r="D26" s="51">
        <v>520.5</v>
      </c>
      <c r="E26" s="54">
        <v>522.9</v>
      </c>
    </row>
    <row r="27" spans="1:5" s="29" customFormat="1" ht="12.75">
      <c r="A27" s="41" t="s">
        <v>113</v>
      </c>
      <c r="B27" s="182" t="s">
        <v>272</v>
      </c>
      <c r="C27" s="183" t="s">
        <v>273</v>
      </c>
      <c r="D27" s="51">
        <v>2636.8</v>
      </c>
      <c r="E27" s="54">
        <v>2639</v>
      </c>
    </row>
    <row r="28" spans="1:5" s="29" customFormat="1" ht="13.5" customHeight="1">
      <c r="A28" s="381">
        <v>182</v>
      </c>
      <c r="B28" s="101" t="s">
        <v>218</v>
      </c>
      <c r="C28" s="101" t="s">
        <v>219</v>
      </c>
      <c r="D28" s="51">
        <f>D31+D29</f>
        <v>13288.1</v>
      </c>
      <c r="E28" s="51">
        <f>E31+E29</f>
        <v>13275.2</v>
      </c>
    </row>
    <row r="29" spans="1:5" s="29" customFormat="1" ht="12.75">
      <c r="A29" s="381">
        <v>182</v>
      </c>
      <c r="B29" s="101" t="s">
        <v>366</v>
      </c>
      <c r="C29" s="101" t="s">
        <v>365</v>
      </c>
      <c r="D29" s="51">
        <f>D30</f>
        <v>4636.8</v>
      </c>
      <c r="E29" s="54">
        <f>E30</f>
        <v>4639</v>
      </c>
    </row>
    <row r="30" spans="1:5" s="29" customFormat="1" ht="25.5">
      <c r="A30" s="381">
        <v>182</v>
      </c>
      <c r="B30" s="101" t="s">
        <v>368</v>
      </c>
      <c r="C30" s="101" t="s">
        <v>367</v>
      </c>
      <c r="D30" s="51">
        <v>4636.8</v>
      </c>
      <c r="E30" s="54">
        <v>4639</v>
      </c>
    </row>
    <row r="31" spans="1:5" s="29" customFormat="1" ht="12.75">
      <c r="A31" s="381">
        <v>182</v>
      </c>
      <c r="B31" s="101" t="s">
        <v>372</v>
      </c>
      <c r="C31" s="101" t="s">
        <v>371</v>
      </c>
      <c r="D31" s="51">
        <f>D32</f>
        <v>8651.3</v>
      </c>
      <c r="E31" s="54">
        <f>E32</f>
        <v>8636.2</v>
      </c>
    </row>
    <row r="32" spans="1:5" s="29" customFormat="1" ht="52.5" customHeight="1">
      <c r="A32" s="381">
        <v>182</v>
      </c>
      <c r="B32" s="101" t="s">
        <v>370</v>
      </c>
      <c r="C32" s="101" t="s">
        <v>369</v>
      </c>
      <c r="D32" s="51">
        <v>8651.3</v>
      </c>
      <c r="E32" s="54">
        <v>8636.2</v>
      </c>
    </row>
    <row r="33" spans="1:5" s="29" customFormat="1" ht="16.5" customHeight="1">
      <c r="A33" s="28" t="s">
        <v>191</v>
      </c>
      <c r="B33" s="31" t="s">
        <v>146</v>
      </c>
      <c r="C33" s="31" t="s">
        <v>147</v>
      </c>
      <c r="D33" s="50">
        <f>D34</f>
        <v>65</v>
      </c>
      <c r="E33" s="52">
        <f>E34</f>
        <v>65</v>
      </c>
    </row>
    <row r="34" spans="1:5" s="27" customFormat="1" ht="38.25">
      <c r="A34" s="382" t="s">
        <v>23</v>
      </c>
      <c r="B34" s="101" t="s">
        <v>224</v>
      </c>
      <c r="C34" s="101" t="s">
        <v>225</v>
      </c>
      <c r="D34" s="51">
        <f>D35</f>
        <v>65</v>
      </c>
      <c r="E34" s="54">
        <f>E35</f>
        <v>65</v>
      </c>
    </row>
    <row r="35" spans="1:5" s="27" customFormat="1" ht="51">
      <c r="A35" s="383" t="s">
        <v>23</v>
      </c>
      <c r="B35" s="101" t="s">
        <v>226</v>
      </c>
      <c r="C35" s="101" t="s">
        <v>227</v>
      </c>
      <c r="D35" s="51">
        <v>65</v>
      </c>
      <c r="E35" s="54">
        <v>65</v>
      </c>
    </row>
    <row r="36" spans="1:5" s="29" customFormat="1" ht="38.25">
      <c r="A36" s="28" t="s">
        <v>191</v>
      </c>
      <c r="B36" s="31" t="s">
        <v>115</v>
      </c>
      <c r="C36" s="31" t="s">
        <v>116</v>
      </c>
      <c r="D36" s="50">
        <f>D37+D42</f>
        <v>2424.4</v>
      </c>
      <c r="E36" s="50">
        <f>E37+E42</f>
        <v>2392.4</v>
      </c>
    </row>
    <row r="37" spans="1:5" s="27" customFormat="1" ht="66.75" customHeight="1">
      <c r="A37" s="26" t="s">
        <v>191</v>
      </c>
      <c r="B37" s="30" t="s">
        <v>117</v>
      </c>
      <c r="C37" s="141" t="s">
        <v>62</v>
      </c>
      <c r="D37" s="51">
        <f>D38+D40</f>
        <v>2314.4</v>
      </c>
      <c r="E37" s="51">
        <f>E38+E40</f>
        <v>2314.4</v>
      </c>
    </row>
    <row r="38" spans="1:5" s="27" customFormat="1" ht="77.25" customHeight="1">
      <c r="A38" s="26" t="s">
        <v>191</v>
      </c>
      <c r="B38" s="30" t="s">
        <v>373</v>
      </c>
      <c r="C38" s="141" t="s">
        <v>375</v>
      </c>
      <c r="D38" s="51">
        <f>D39</f>
        <v>1979.7</v>
      </c>
      <c r="E38" s="54">
        <f>E39</f>
        <v>1979.7</v>
      </c>
    </row>
    <row r="39" spans="1:5" s="27" customFormat="1" ht="93.75" customHeight="1">
      <c r="A39" s="26" t="s">
        <v>191</v>
      </c>
      <c r="B39" s="30" t="s">
        <v>374</v>
      </c>
      <c r="C39" s="139" t="s">
        <v>608</v>
      </c>
      <c r="D39" s="51">
        <v>1979.7</v>
      </c>
      <c r="E39" s="54">
        <v>1979.7</v>
      </c>
    </row>
    <row r="40" spans="1:5" s="27" customFormat="1" ht="63.75" customHeight="1">
      <c r="A40" s="26" t="s">
        <v>23</v>
      </c>
      <c r="B40" s="30" t="s">
        <v>190</v>
      </c>
      <c r="C40" s="142" t="s">
        <v>42</v>
      </c>
      <c r="D40" s="51">
        <f>D41</f>
        <v>334.7</v>
      </c>
      <c r="E40" s="54">
        <f>E41</f>
        <v>334.7</v>
      </c>
    </row>
    <row r="41" spans="1:5" s="27" customFormat="1" ht="51">
      <c r="A41" s="26" t="s">
        <v>23</v>
      </c>
      <c r="B41" s="30" t="s">
        <v>232</v>
      </c>
      <c r="C41" s="30" t="s">
        <v>547</v>
      </c>
      <c r="D41" s="51">
        <v>334.7</v>
      </c>
      <c r="E41" s="54">
        <v>334.7</v>
      </c>
    </row>
    <row r="42" spans="1:5" s="27" customFormat="1" ht="63.75">
      <c r="A42" s="26" t="s">
        <v>23</v>
      </c>
      <c r="B42" s="30" t="s">
        <v>228</v>
      </c>
      <c r="C42" s="142" t="s">
        <v>229</v>
      </c>
      <c r="D42" s="51">
        <f>D43</f>
        <v>110</v>
      </c>
      <c r="E42" s="54">
        <f>E43</f>
        <v>78</v>
      </c>
    </row>
    <row r="43" spans="1:5" s="27" customFormat="1" ht="63.75">
      <c r="A43" s="26" t="s">
        <v>23</v>
      </c>
      <c r="B43" s="30" t="s">
        <v>230</v>
      </c>
      <c r="C43" s="142" t="s">
        <v>63</v>
      </c>
      <c r="D43" s="51">
        <f>D44</f>
        <v>110</v>
      </c>
      <c r="E43" s="54">
        <f>E44</f>
        <v>78</v>
      </c>
    </row>
    <row r="44" spans="1:5" s="27" customFormat="1" ht="51">
      <c r="A44" s="26" t="s">
        <v>23</v>
      </c>
      <c r="B44" s="30" t="s">
        <v>231</v>
      </c>
      <c r="C44" s="30" t="s">
        <v>585</v>
      </c>
      <c r="D44" s="51">
        <v>110</v>
      </c>
      <c r="E44" s="54">
        <v>78</v>
      </c>
    </row>
    <row r="45" spans="1:5" s="29" customFormat="1" ht="25.5" hidden="1">
      <c r="A45" s="28" t="s">
        <v>213</v>
      </c>
      <c r="B45" s="31" t="s">
        <v>122</v>
      </c>
      <c r="C45" s="31" t="s">
        <v>156</v>
      </c>
      <c r="D45" s="50"/>
      <c r="E45" s="104"/>
    </row>
    <row r="46" spans="1:5" s="27" customFormat="1" ht="38.25" hidden="1">
      <c r="A46" s="26" t="s">
        <v>213</v>
      </c>
      <c r="B46" s="30" t="s">
        <v>157</v>
      </c>
      <c r="C46" s="141" t="s">
        <v>95</v>
      </c>
      <c r="D46" s="51"/>
      <c r="E46" s="40"/>
    </row>
    <row r="47" spans="1:5" s="27" customFormat="1" ht="38.25" hidden="1">
      <c r="A47" s="26" t="s">
        <v>213</v>
      </c>
      <c r="B47" s="30" t="s">
        <v>96</v>
      </c>
      <c r="C47" s="141" t="s">
        <v>158</v>
      </c>
      <c r="D47" s="51"/>
      <c r="E47" s="40"/>
    </row>
    <row r="48" spans="1:5" s="27" customFormat="1" ht="25.5" hidden="1">
      <c r="A48" s="28" t="s">
        <v>213</v>
      </c>
      <c r="B48" s="31" t="s">
        <v>122</v>
      </c>
      <c r="C48" s="31" t="s">
        <v>156</v>
      </c>
      <c r="D48" s="51">
        <f>D49</f>
        <v>0</v>
      </c>
      <c r="E48" s="54">
        <f>E49</f>
        <v>0</v>
      </c>
    </row>
    <row r="49" spans="1:5" s="27" customFormat="1" ht="38.25" hidden="1">
      <c r="A49" s="26" t="s">
        <v>213</v>
      </c>
      <c r="B49" s="30" t="s">
        <v>157</v>
      </c>
      <c r="C49" s="141" t="s">
        <v>95</v>
      </c>
      <c r="D49" s="51">
        <f>D50</f>
        <v>0</v>
      </c>
      <c r="E49" s="54">
        <v>0</v>
      </c>
    </row>
    <row r="50" spans="1:5" s="27" customFormat="1" ht="63.75" hidden="1">
      <c r="A50" s="26" t="s">
        <v>213</v>
      </c>
      <c r="B50" s="30" t="s">
        <v>377</v>
      </c>
      <c r="C50" s="141" t="s">
        <v>376</v>
      </c>
      <c r="D50" s="51">
        <v>0</v>
      </c>
      <c r="E50" s="54">
        <v>0</v>
      </c>
    </row>
    <row r="51" spans="1:5" ht="17.25" customHeight="1">
      <c r="A51" s="68" t="s">
        <v>191</v>
      </c>
      <c r="B51" s="69" t="s">
        <v>123</v>
      </c>
      <c r="C51" s="143" t="s">
        <v>124</v>
      </c>
      <c r="D51" s="52">
        <f>D52</f>
        <v>1304.4</v>
      </c>
      <c r="E51" s="52">
        <f>E52</f>
        <v>1346.2</v>
      </c>
    </row>
    <row r="52" spans="1:5" ht="25.5">
      <c r="A52" s="70" t="s">
        <v>23</v>
      </c>
      <c r="B52" s="53" t="s">
        <v>125</v>
      </c>
      <c r="C52" s="144" t="s">
        <v>161</v>
      </c>
      <c r="D52" s="54">
        <f>D53+D63+D60+D77</f>
        <v>1304.4</v>
      </c>
      <c r="E52" s="54">
        <f>E53+E63+E60+E77</f>
        <v>1346.2</v>
      </c>
    </row>
    <row r="53" spans="1:5" ht="25.5">
      <c r="A53" s="70" t="s">
        <v>23</v>
      </c>
      <c r="B53" s="53" t="s">
        <v>126</v>
      </c>
      <c r="C53" s="144" t="s">
        <v>186</v>
      </c>
      <c r="D53" s="185">
        <f>D54</f>
        <v>1057.2</v>
      </c>
      <c r="E53" s="185">
        <f>E54</f>
        <v>1099</v>
      </c>
    </row>
    <row r="54" spans="1:5" ht="12.75">
      <c r="A54" s="71" t="s">
        <v>23</v>
      </c>
      <c r="B54" s="72" t="s">
        <v>127</v>
      </c>
      <c r="C54" s="145" t="s">
        <v>83</v>
      </c>
      <c r="D54" s="187">
        <f>D55</f>
        <v>1057.2</v>
      </c>
      <c r="E54" s="185">
        <f>E55</f>
        <v>1099</v>
      </c>
    </row>
    <row r="55" spans="1:5" ht="25.5">
      <c r="A55" s="71" t="s">
        <v>23</v>
      </c>
      <c r="B55" s="72" t="s">
        <v>233</v>
      </c>
      <c r="C55" s="145" t="s">
        <v>530</v>
      </c>
      <c r="D55" s="187">
        <f>D56+D57</f>
        <v>1057.2</v>
      </c>
      <c r="E55" s="185">
        <f>E56</f>
        <v>1099</v>
      </c>
    </row>
    <row r="56" spans="1:5" ht="25.5">
      <c r="A56" s="71"/>
      <c r="B56" s="72"/>
      <c r="C56" s="145" t="s">
        <v>234</v>
      </c>
      <c r="D56" s="187">
        <v>1057.2</v>
      </c>
      <c r="E56" s="185">
        <v>1099</v>
      </c>
    </row>
    <row r="57" spans="1:5" ht="12.75" hidden="1">
      <c r="A57" s="71"/>
      <c r="B57" s="72"/>
      <c r="C57" s="145" t="s">
        <v>235</v>
      </c>
      <c r="D57" s="188">
        <v>0</v>
      </c>
      <c r="E57" s="188">
        <v>0</v>
      </c>
    </row>
    <row r="58" spans="1:5" ht="12.75" hidden="1">
      <c r="A58" s="71" t="s">
        <v>191</v>
      </c>
      <c r="B58" s="72" t="s">
        <v>236</v>
      </c>
      <c r="C58" s="145" t="s">
        <v>237</v>
      </c>
      <c r="D58" s="187"/>
      <c r="E58" s="186"/>
    </row>
    <row r="59" spans="1:5" ht="12.75" hidden="1">
      <c r="A59" s="71" t="s">
        <v>191</v>
      </c>
      <c r="B59" s="72" t="s">
        <v>238</v>
      </c>
      <c r="C59" s="145" t="s">
        <v>239</v>
      </c>
      <c r="D59" s="187"/>
      <c r="E59" s="186"/>
    </row>
    <row r="60" spans="1:5" ht="25.5" hidden="1">
      <c r="A60" s="71" t="s">
        <v>23</v>
      </c>
      <c r="B60" s="53" t="s">
        <v>274</v>
      </c>
      <c r="C60" s="138" t="s">
        <v>275</v>
      </c>
      <c r="D60" s="187">
        <f>D61</f>
        <v>0</v>
      </c>
      <c r="E60" s="187">
        <f>E61</f>
        <v>0</v>
      </c>
    </row>
    <row r="61" spans="1:5" ht="12.75" hidden="1">
      <c r="A61" s="71" t="s">
        <v>23</v>
      </c>
      <c r="B61" s="73" t="s">
        <v>276</v>
      </c>
      <c r="C61" s="138" t="s">
        <v>277</v>
      </c>
      <c r="D61" s="187">
        <v>0</v>
      </c>
      <c r="E61" s="187">
        <v>0</v>
      </c>
    </row>
    <row r="62" spans="1:5" ht="12.75" hidden="1">
      <c r="A62" s="71" t="s">
        <v>23</v>
      </c>
      <c r="B62" s="73" t="s">
        <v>3</v>
      </c>
      <c r="C62" s="138" t="s">
        <v>533</v>
      </c>
      <c r="D62" s="187">
        <f>D61</f>
        <v>0</v>
      </c>
      <c r="E62" s="187">
        <v>0</v>
      </c>
    </row>
    <row r="63" spans="1:5" ht="12.75">
      <c r="A63" s="71" t="s">
        <v>23</v>
      </c>
      <c r="B63" s="53" t="s">
        <v>134</v>
      </c>
      <c r="C63" s="144" t="s">
        <v>240</v>
      </c>
      <c r="D63" s="187">
        <f>D64+D67</f>
        <v>247.2</v>
      </c>
      <c r="E63" s="187">
        <f>E64+E67</f>
        <v>247.2</v>
      </c>
    </row>
    <row r="64" spans="1:5" ht="37.5" customHeight="1" hidden="1">
      <c r="A64" s="71" t="s">
        <v>23</v>
      </c>
      <c r="B64" s="53" t="s">
        <v>241</v>
      </c>
      <c r="C64" s="146" t="s">
        <v>244</v>
      </c>
      <c r="D64" s="189">
        <f>D65</f>
        <v>0</v>
      </c>
      <c r="E64" s="185">
        <f>E65</f>
        <v>0</v>
      </c>
    </row>
    <row r="65" spans="1:5" ht="38.25" hidden="1">
      <c r="A65" s="71" t="s">
        <v>23</v>
      </c>
      <c r="B65" s="53" t="s">
        <v>243</v>
      </c>
      <c r="C65" s="146" t="s">
        <v>548</v>
      </c>
      <c r="D65" s="189">
        <v>0</v>
      </c>
      <c r="E65" s="185">
        <v>0</v>
      </c>
    </row>
    <row r="66" spans="1:5" ht="25.5">
      <c r="A66" s="71" t="s">
        <v>23</v>
      </c>
      <c r="B66" s="226" t="s">
        <v>306</v>
      </c>
      <c r="C66" s="138" t="s">
        <v>307</v>
      </c>
      <c r="D66" s="189">
        <f>D67</f>
        <v>247.2</v>
      </c>
      <c r="E66" s="185">
        <f>E67</f>
        <v>247.2</v>
      </c>
    </row>
    <row r="67" spans="1:5" ht="25.5">
      <c r="A67" s="67" t="s">
        <v>23</v>
      </c>
      <c r="B67" s="73" t="s">
        <v>245</v>
      </c>
      <c r="C67" s="144" t="s">
        <v>590</v>
      </c>
      <c r="D67" s="189">
        <f>D68+D69</f>
        <v>247.2</v>
      </c>
      <c r="E67" s="189">
        <f>E68+E69</f>
        <v>247.2</v>
      </c>
    </row>
    <row r="68" spans="1:5" ht="12.75">
      <c r="A68" s="67"/>
      <c r="B68" s="73"/>
      <c r="C68" s="147" t="s">
        <v>214</v>
      </c>
      <c r="D68" s="185">
        <v>2.2</v>
      </c>
      <c r="E68" s="186">
        <v>2.2</v>
      </c>
    </row>
    <row r="69" spans="1:5" ht="45.75" customHeight="1">
      <c r="A69" s="65"/>
      <c r="B69" s="74"/>
      <c r="C69" s="147" t="s">
        <v>246</v>
      </c>
      <c r="D69" s="185">
        <v>245</v>
      </c>
      <c r="E69" s="185">
        <v>245</v>
      </c>
    </row>
    <row r="70" spans="1:5" ht="12.75" hidden="1">
      <c r="A70" s="24" t="s">
        <v>191</v>
      </c>
      <c r="B70" s="1" t="s">
        <v>159</v>
      </c>
      <c r="C70" s="1" t="s">
        <v>160</v>
      </c>
      <c r="D70" s="102">
        <f>D71</f>
        <v>0</v>
      </c>
      <c r="E70" s="40">
        <f>E71</f>
        <v>0</v>
      </c>
    </row>
    <row r="71" spans="1:5" ht="51" hidden="1">
      <c r="A71" s="65" t="s">
        <v>191</v>
      </c>
      <c r="B71" s="74" t="s">
        <v>247</v>
      </c>
      <c r="C71" s="148" t="s">
        <v>248</v>
      </c>
      <c r="D71" s="57">
        <f>D72</f>
        <v>0</v>
      </c>
      <c r="E71" s="40">
        <f>E72</f>
        <v>0</v>
      </c>
    </row>
    <row r="72" spans="1:5" ht="25.5" hidden="1">
      <c r="A72" s="65"/>
      <c r="B72" s="74"/>
      <c r="C72" s="148" t="s">
        <v>249</v>
      </c>
      <c r="D72" s="57">
        <v>0</v>
      </c>
      <c r="E72" s="40">
        <v>0</v>
      </c>
    </row>
    <row r="73" spans="1:5" ht="12.75" hidden="1">
      <c r="A73" s="65" t="s">
        <v>191</v>
      </c>
      <c r="B73" s="1" t="s">
        <v>250</v>
      </c>
      <c r="C73" s="148" t="s">
        <v>251</v>
      </c>
      <c r="D73" s="58"/>
      <c r="E73" s="40"/>
    </row>
    <row r="74" spans="1:5" ht="25.5" hidden="1">
      <c r="A74" s="65" t="s">
        <v>191</v>
      </c>
      <c r="B74" s="1" t="s">
        <v>252</v>
      </c>
      <c r="C74" s="148" t="s">
        <v>253</v>
      </c>
      <c r="D74" s="58"/>
      <c r="E74" s="40"/>
    </row>
    <row r="75" spans="1:5" ht="12.75" hidden="1">
      <c r="A75" s="65" t="s">
        <v>191</v>
      </c>
      <c r="B75" s="74" t="s">
        <v>254</v>
      </c>
      <c r="C75" s="146" t="s">
        <v>255</v>
      </c>
      <c r="D75" s="57"/>
      <c r="E75" s="40"/>
    </row>
    <row r="76" spans="1:5" ht="12.75" hidden="1">
      <c r="A76" s="65" t="s">
        <v>191</v>
      </c>
      <c r="B76" s="74" t="s">
        <v>256</v>
      </c>
      <c r="C76" s="146" t="s">
        <v>257</v>
      </c>
      <c r="D76" s="57"/>
      <c r="E76" s="40"/>
    </row>
    <row r="77" spans="1:5" ht="12.75" hidden="1">
      <c r="A77" s="65" t="s">
        <v>23</v>
      </c>
      <c r="B77" s="74" t="s">
        <v>250</v>
      </c>
      <c r="C77" s="148" t="s">
        <v>251</v>
      </c>
      <c r="D77" s="57">
        <f>D78</f>
        <v>0</v>
      </c>
      <c r="E77" s="40">
        <f>E78</f>
        <v>0</v>
      </c>
    </row>
    <row r="78" spans="1:5" ht="25.5" hidden="1">
      <c r="A78" s="65" t="s">
        <v>23</v>
      </c>
      <c r="B78" s="74" t="s">
        <v>252</v>
      </c>
      <c r="C78" s="148" t="s">
        <v>536</v>
      </c>
      <c r="D78" s="57">
        <v>0</v>
      </c>
      <c r="E78" s="40">
        <v>0</v>
      </c>
    </row>
    <row r="79" spans="1:5" ht="12.75">
      <c r="A79" s="28"/>
      <c r="B79" s="60" t="s">
        <v>204</v>
      </c>
      <c r="C79" s="60" t="s">
        <v>73</v>
      </c>
      <c r="D79" s="61">
        <f>D7+D51</f>
        <v>29222.1</v>
      </c>
      <c r="E79" s="61">
        <f>E7+E51</f>
        <v>29247.4</v>
      </c>
    </row>
    <row r="81" ht="12.75">
      <c r="E81" s="32"/>
    </row>
  </sheetData>
  <sheetProtection/>
  <mergeCells count="5">
    <mergeCell ref="C1:E1"/>
    <mergeCell ref="B5:D5"/>
    <mergeCell ref="A4:E4"/>
    <mergeCell ref="C2:E2"/>
    <mergeCell ref="A3:E3"/>
  </mergeCells>
  <printOptions/>
  <pageMargins left="0.1968503937007874" right="0" top="0.5905511811023623" bottom="0.1968503937007874" header="0.5118110236220472" footer="0.5118110236220472"/>
  <pageSetup fitToWidth="4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zoomScalePageLayoutView="0" workbookViewId="0" topLeftCell="A22">
      <selection activeCell="G17" sqref="G17"/>
    </sheetView>
  </sheetViews>
  <sheetFormatPr defaultColWidth="9.140625" defaultRowHeight="12.75"/>
  <cols>
    <col min="1" max="1" width="6.8515625" style="2" customWidth="1"/>
    <col min="2" max="2" width="20.421875" style="2" customWidth="1"/>
    <col min="3" max="3" width="42.7109375" style="129" customWidth="1"/>
    <col min="4" max="4" width="12.28125" style="2" customWidth="1"/>
    <col min="5" max="5" width="11.28125" style="2" customWidth="1"/>
    <col min="6" max="16384" width="9.140625" style="2" customWidth="1"/>
  </cols>
  <sheetData>
    <row r="1" spans="4:5" ht="12.75">
      <c r="D1" s="405" t="s">
        <v>350</v>
      </c>
      <c r="E1" s="405"/>
    </row>
    <row r="2" spans="3:5" ht="12.75">
      <c r="C2" s="405" t="s">
        <v>635</v>
      </c>
      <c r="D2" s="405"/>
      <c r="E2" s="405"/>
    </row>
    <row r="3" spans="2:5" ht="12.75">
      <c r="B3" s="432"/>
      <c r="C3" s="432"/>
      <c r="D3" s="432"/>
      <c r="E3" s="432"/>
    </row>
    <row r="4" spans="1:5" ht="33.75" customHeight="1">
      <c r="A4" s="419" t="s">
        <v>494</v>
      </c>
      <c r="B4" s="419"/>
      <c r="C4" s="419"/>
      <c r="D4" s="419"/>
      <c r="E4" s="419"/>
    </row>
    <row r="6" spans="1:5" s="83" customFormat="1" ht="45.75" customHeight="1">
      <c r="A6" s="82" t="s">
        <v>82</v>
      </c>
      <c r="B6" s="82" t="s">
        <v>101</v>
      </c>
      <c r="C6" s="170" t="s">
        <v>29</v>
      </c>
      <c r="D6" s="437" t="s">
        <v>118</v>
      </c>
      <c r="E6" s="438"/>
    </row>
    <row r="7" spans="1:5" ht="18" customHeight="1">
      <c r="A7" s="105">
        <v>526</v>
      </c>
      <c r="B7" s="105"/>
      <c r="C7" s="149" t="s">
        <v>24</v>
      </c>
      <c r="D7" s="441"/>
      <c r="E7" s="442"/>
    </row>
    <row r="8" spans="1:5" ht="51">
      <c r="A8" s="8">
        <v>526</v>
      </c>
      <c r="B8" s="8" t="s">
        <v>312</v>
      </c>
      <c r="C8" s="150" t="s">
        <v>329</v>
      </c>
      <c r="D8" s="439">
        <v>0</v>
      </c>
      <c r="E8" s="440"/>
    </row>
    <row r="9" spans="1:5" ht="51">
      <c r="A9" s="8">
        <v>526</v>
      </c>
      <c r="B9" s="8" t="s">
        <v>313</v>
      </c>
      <c r="C9" s="150" t="s">
        <v>330</v>
      </c>
      <c r="D9" s="439">
        <v>0</v>
      </c>
      <c r="E9" s="445"/>
    </row>
    <row r="10" spans="1:5" ht="25.5">
      <c r="A10" s="8">
        <v>526</v>
      </c>
      <c r="B10" s="8" t="s">
        <v>258</v>
      </c>
      <c r="C10" s="150" t="s">
        <v>27</v>
      </c>
      <c r="D10" s="439">
        <v>0</v>
      </c>
      <c r="E10" s="440"/>
    </row>
    <row r="11" spans="1:5" ht="25.5">
      <c r="A11" s="8">
        <v>526</v>
      </c>
      <c r="B11" s="8" t="s">
        <v>259</v>
      </c>
      <c r="C11" s="150" t="s">
        <v>28</v>
      </c>
      <c r="D11" s="443">
        <v>12483.77</v>
      </c>
      <c r="E11" s="444"/>
    </row>
    <row r="12" spans="1:5" ht="14.25">
      <c r="A12" s="9"/>
      <c r="B12" s="9"/>
      <c r="C12" s="151" t="s">
        <v>86</v>
      </c>
      <c r="D12" s="443">
        <f>D11</f>
        <v>12483.77</v>
      </c>
      <c r="E12" s="444"/>
    </row>
    <row r="13" spans="3:4" s="6" customFormat="1" ht="12.75">
      <c r="C13" s="152"/>
      <c r="D13" s="10"/>
    </row>
    <row r="14" spans="4:5" ht="12.75">
      <c r="D14" s="405" t="s">
        <v>337</v>
      </c>
      <c r="E14" s="405"/>
    </row>
    <row r="15" spans="3:5" ht="12.75">
      <c r="C15" s="405" t="s">
        <v>636</v>
      </c>
      <c r="D15" s="405"/>
      <c r="E15" s="405"/>
    </row>
    <row r="16" spans="2:5" ht="12.75">
      <c r="B16" s="432"/>
      <c r="C16" s="432"/>
      <c r="D16" s="432"/>
      <c r="E16" s="432"/>
    </row>
    <row r="17" ht="8.25" customHeight="1"/>
    <row r="18" spans="1:5" ht="35.25" customHeight="1">
      <c r="A18" s="419" t="s">
        <v>495</v>
      </c>
      <c r="B18" s="419"/>
      <c r="C18" s="419"/>
      <c r="D18" s="419"/>
      <c r="E18" s="419"/>
    </row>
    <row r="19" ht="8.25" customHeight="1"/>
    <row r="20" spans="1:5" ht="52.5" customHeight="1">
      <c r="A20" s="5" t="s">
        <v>100</v>
      </c>
      <c r="B20" s="5" t="s">
        <v>101</v>
      </c>
      <c r="C20" s="3" t="s">
        <v>29</v>
      </c>
      <c r="D20" s="3" t="s">
        <v>341</v>
      </c>
      <c r="E20" s="3" t="s">
        <v>509</v>
      </c>
    </row>
    <row r="21" spans="1:5" ht="18.75" customHeight="1">
      <c r="A21" s="105">
        <v>526</v>
      </c>
      <c r="B21" s="105"/>
      <c r="C21" s="149" t="s">
        <v>24</v>
      </c>
      <c r="D21" s="106"/>
      <c r="E21" s="106"/>
    </row>
    <row r="22" spans="1:5" ht="39.75" customHeight="1">
      <c r="A22" s="8">
        <v>526</v>
      </c>
      <c r="B22" s="8" t="s">
        <v>312</v>
      </c>
      <c r="C22" s="150" t="s">
        <v>25</v>
      </c>
      <c r="D22" s="3">
        <v>0</v>
      </c>
      <c r="E22" s="3">
        <v>0</v>
      </c>
    </row>
    <row r="23" spans="1:5" ht="42" customHeight="1">
      <c r="A23" s="8">
        <v>526</v>
      </c>
      <c r="B23" s="8" t="s">
        <v>313</v>
      </c>
      <c r="C23" s="150" t="s">
        <v>26</v>
      </c>
      <c r="D23" s="3">
        <v>0</v>
      </c>
      <c r="E23" s="3">
        <v>0</v>
      </c>
    </row>
    <row r="24" spans="1:5" ht="25.5">
      <c r="A24" s="8">
        <v>526</v>
      </c>
      <c r="B24" s="8" t="s">
        <v>258</v>
      </c>
      <c r="C24" s="150" t="s">
        <v>27</v>
      </c>
      <c r="D24" s="3">
        <v>0</v>
      </c>
      <c r="E24" s="3">
        <v>0</v>
      </c>
    </row>
    <row r="25" spans="1:5" ht="25.5">
      <c r="A25" s="8">
        <v>526</v>
      </c>
      <c r="B25" s="8" t="s">
        <v>259</v>
      </c>
      <c r="C25" s="150" t="s">
        <v>28</v>
      </c>
      <c r="D25" s="3">
        <v>0</v>
      </c>
      <c r="E25" s="3">
        <v>0</v>
      </c>
    </row>
    <row r="26" spans="1:5" ht="14.25">
      <c r="A26" s="9"/>
      <c r="B26" s="9"/>
      <c r="C26" s="151" t="s">
        <v>86</v>
      </c>
      <c r="D26" s="106">
        <f>D25</f>
        <v>0</v>
      </c>
      <c r="E26" s="106">
        <f>E25</f>
        <v>0</v>
      </c>
    </row>
  </sheetData>
  <sheetProtection/>
  <mergeCells count="15">
    <mergeCell ref="D1:E1"/>
    <mergeCell ref="D14:E14"/>
    <mergeCell ref="D9:E9"/>
    <mergeCell ref="D10:E10"/>
    <mergeCell ref="D11:E11"/>
    <mergeCell ref="C2:E2"/>
    <mergeCell ref="B3:E3"/>
    <mergeCell ref="A4:E4"/>
    <mergeCell ref="D6:E6"/>
    <mergeCell ref="D8:E8"/>
    <mergeCell ref="D7:E7"/>
    <mergeCell ref="A18:E18"/>
    <mergeCell ref="D12:E12"/>
    <mergeCell ref="C15:E15"/>
    <mergeCell ref="B16:E16"/>
  </mergeCells>
  <printOptions/>
  <pageMargins left="0.3937007874015748" right="0.1968503937007874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151"/>
  <sheetViews>
    <sheetView zoomScalePageLayoutView="0" workbookViewId="0" topLeftCell="A141">
      <selection activeCell="C117" sqref="C117"/>
    </sheetView>
  </sheetViews>
  <sheetFormatPr defaultColWidth="9.00390625" defaultRowHeight="12.75"/>
  <cols>
    <col min="1" max="1" width="13.8515625" style="248" customWidth="1"/>
    <col min="2" max="2" width="7.28125" style="248" customWidth="1"/>
    <col min="3" max="3" width="63.00390625" style="248" customWidth="1"/>
    <col min="4" max="4" width="15.28125" style="247" customWidth="1"/>
    <col min="5" max="5" width="13.7109375" style="246" hidden="1" customWidth="1"/>
    <col min="6" max="6" width="12.8515625" style="246" hidden="1" customWidth="1"/>
    <col min="7" max="7" width="13.7109375" style="246" hidden="1" customWidth="1"/>
    <col min="8" max="8" width="10.28125" style="246" hidden="1" customWidth="1"/>
    <col min="9" max="16384" width="9.00390625" style="245" customWidth="1"/>
  </cols>
  <sheetData>
    <row r="1" spans="1:4" ht="12.75">
      <c r="A1" s="22"/>
      <c r="B1" s="22"/>
      <c r="C1" s="448" t="s">
        <v>394</v>
      </c>
      <c r="D1" s="448"/>
    </row>
    <row r="2" spans="1:4" ht="12.75">
      <c r="A2" s="200"/>
      <c r="B2" s="22"/>
      <c r="C2" s="446" t="s">
        <v>629</v>
      </c>
      <c r="D2" s="446"/>
    </row>
    <row r="3" spans="1:4" ht="12.75">
      <c r="A3" s="22"/>
      <c r="B3" s="22"/>
      <c r="C3" s="289"/>
      <c r="D3" s="289"/>
    </row>
    <row r="4" spans="1:4" ht="45.75" customHeight="1">
      <c r="A4" s="447" t="s">
        <v>378</v>
      </c>
      <c r="B4" s="447"/>
      <c r="C4" s="447"/>
      <c r="D4" s="447"/>
    </row>
    <row r="5" spans="1:4" ht="12.75">
      <c r="A5" s="27"/>
      <c r="B5" s="288"/>
      <c r="C5" s="288"/>
      <c r="D5" s="287"/>
    </row>
    <row r="6" spans="1:8" ht="12.75">
      <c r="A6" s="24" t="s">
        <v>393</v>
      </c>
      <c r="B6" s="24" t="s">
        <v>392</v>
      </c>
      <c r="C6" s="286" t="s">
        <v>208</v>
      </c>
      <c r="D6" s="285" t="s">
        <v>391</v>
      </c>
      <c r="E6" s="284" t="s">
        <v>390</v>
      </c>
      <c r="F6" s="283" t="s">
        <v>389</v>
      </c>
      <c r="G6" s="282" t="s">
        <v>388</v>
      </c>
      <c r="H6" s="281" t="s">
        <v>387</v>
      </c>
    </row>
    <row r="7" spans="1:8" s="273" customFormat="1" ht="11.25">
      <c r="A7" s="280">
        <v>1</v>
      </c>
      <c r="B7" s="280">
        <v>2</v>
      </c>
      <c r="C7" s="279">
        <v>3</v>
      </c>
      <c r="D7" s="278">
        <v>4</v>
      </c>
      <c r="E7" s="277">
        <v>5</v>
      </c>
      <c r="F7" s="276">
        <v>6</v>
      </c>
      <c r="G7" s="275">
        <v>7</v>
      </c>
      <c r="H7" s="274">
        <v>8</v>
      </c>
    </row>
    <row r="8" spans="1:8" s="249" customFormat="1" ht="29.25" customHeight="1">
      <c r="A8" s="28" t="s">
        <v>395</v>
      </c>
      <c r="B8" s="28"/>
      <c r="C8" s="268" t="s">
        <v>597</v>
      </c>
      <c r="D8" s="254">
        <f>D9+D21+D24</f>
        <v>10661.43</v>
      </c>
      <c r="E8" s="253" t="e">
        <f>E9+#REF!+#REF!+#REF!+E24+#REF!</f>
        <v>#REF!</v>
      </c>
      <c r="F8" s="252" t="e">
        <f>F9+#REF!+#REF!+#REF!+F24+#REF!</f>
        <v>#REF!</v>
      </c>
      <c r="G8" s="251" t="e">
        <f>G9+#REF!+#REF!+#REF!+G24+#REF!</f>
        <v>#REF!</v>
      </c>
      <c r="H8" s="250" t="e">
        <f>H9+#REF!+#REF!+#REF!+H24+#REF!</f>
        <v>#REF!</v>
      </c>
    </row>
    <row r="9" spans="1:8" s="249" customFormat="1" ht="38.25">
      <c r="A9" s="41" t="s">
        <v>549</v>
      </c>
      <c r="B9" s="41"/>
      <c r="C9" s="272" t="s">
        <v>580</v>
      </c>
      <c r="D9" s="259">
        <f>D10</f>
        <v>9316.4</v>
      </c>
      <c r="E9" s="264" t="e">
        <f>#REF!</f>
        <v>#REF!</v>
      </c>
      <c r="F9" s="263" t="e">
        <f>#REF!</f>
        <v>#REF!</v>
      </c>
      <c r="G9" s="262" t="e">
        <f>#REF!</f>
        <v>#REF!</v>
      </c>
      <c r="H9" s="261" t="e">
        <f>#REF!</f>
        <v>#REF!</v>
      </c>
    </row>
    <row r="10" spans="1:8" ht="25.5">
      <c r="A10" s="26" t="s">
        <v>550</v>
      </c>
      <c r="B10" s="26"/>
      <c r="C10" s="260" t="s">
        <v>381</v>
      </c>
      <c r="D10" s="259">
        <f>D11</f>
        <v>9316.4</v>
      </c>
      <c r="E10" s="264">
        <f>E11</f>
        <v>62460.62</v>
      </c>
      <c r="F10" s="263">
        <f>F11</f>
        <v>0</v>
      </c>
      <c r="G10" s="262">
        <f>G11</f>
        <v>0</v>
      </c>
      <c r="H10" s="261">
        <f>H11</f>
        <v>0</v>
      </c>
    </row>
    <row r="11" spans="1:8" ht="25.5">
      <c r="A11" s="26"/>
      <c r="B11" s="26" t="s">
        <v>142</v>
      </c>
      <c r="C11" s="267" t="s">
        <v>343</v>
      </c>
      <c r="D11" s="259">
        <v>9316.4</v>
      </c>
      <c r="E11" s="266">
        <v>62460.62</v>
      </c>
      <c r="F11" s="257"/>
      <c r="G11" s="265"/>
      <c r="H11" s="255"/>
    </row>
    <row r="12" spans="1:8" ht="25.5">
      <c r="A12" s="26" t="s">
        <v>649</v>
      </c>
      <c r="B12" s="26"/>
      <c r="C12" s="267" t="s">
        <v>648</v>
      </c>
      <c r="D12" s="259">
        <f>D13+D15+D17+D19</f>
        <v>1921.4</v>
      </c>
      <c r="E12" s="266"/>
      <c r="F12" s="257"/>
      <c r="G12" s="265"/>
      <c r="H12" s="255"/>
    </row>
    <row r="13" spans="1:8" ht="12.75">
      <c r="A13" s="26" t="s">
        <v>656</v>
      </c>
      <c r="B13" s="26"/>
      <c r="C13" s="267" t="s">
        <v>650</v>
      </c>
      <c r="D13" s="259">
        <f>D14</f>
        <v>371.4</v>
      </c>
      <c r="E13" s="266"/>
      <c r="F13" s="257"/>
      <c r="G13" s="265"/>
      <c r="H13" s="255"/>
    </row>
    <row r="14" spans="1:8" ht="25.5">
      <c r="A14" s="26"/>
      <c r="B14" s="26" t="s">
        <v>142</v>
      </c>
      <c r="C14" s="267" t="s">
        <v>343</v>
      </c>
      <c r="D14" s="259">
        <v>371.4</v>
      </c>
      <c r="E14" s="266"/>
      <c r="F14" s="257"/>
      <c r="G14" s="265"/>
      <c r="H14" s="255"/>
    </row>
    <row r="15" spans="1:8" ht="12.75">
      <c r="A15" s="26" t="s">
        <v>656</v>
      </c>
      <c r="B15" s="26"/>
      <c r="C15" s="267" t="s">
        <v>651</v>
      </c>
      <c r="D15" s="259">
        <f>D16</f>
        <v>500</v>
      </c>
      <c r="E15" s="266"/>
      <c r="F15" s="257"/>
      <c r="G15" s="265"/>
      <c r="H15" s="255"/>
    </row>
    <row r="16" spans="1:8" ht="25.5">
      <c r="A16" s="26"/>
      <c r="B16" s="26" t="s">
        <v>142</v>
      </c>
      <c r="C16" s="267" t="s">
        <v>343</v>
      </c>
      <c r="D16" s="259">
        <v>500</v>
      </c>
      <c r="E16" s="266"/>
      <c r="F16" s="257"/>
      <c r="G16" s="265"/>
      <c r="H16" s="255"/>
    </row>
    <row r="17" spans="1:8" ht="12.75">
      <c r="A17" s="26" t="s">
        <v>656</v>
      </c>
      <c r="B17" s="26"/>
      <c r="C17" s="267" t="s">
        <v>652</v>
      </c>
      <c r="D17" s="259">
        <f>D18</f>
        <v>550</v>
      </c>
      <c r="E17" s="266"/>
      <c r="F17" s="257"/>
      <c r="G17" s="265"/>
      <c r="H17" s="255"/>
    </row>
    <row r="18" spans="1:8" ht="25.5">
      <c r="A18" s="26"/>
      <c r="B18" s="26" t="s">
        <v>142</v>
      </c>
      <c r="C18" s="267" t="s">
        <v>343</v>
      </c>
      <c r="D18" s="259">
        <v>550</v>
      </c>
      <c r="E18" s="266"/>
      <c r="F18" s="257"/>
      <c r="G18" s="265"/>
      <c r="H18" s="255"/>
    </row>
    <row r="19" spans="1:8" ht="12.75">
      <c r="A19" s="26" t="s">
        <v>656</v>
      </c>
      <c r="B19" s="26"/>
      <c r="C19" s="267" t="s">
        <v>653</v>
      </c>
      <c r="D19" s="259">
        <f>D20</f>
        <v>500</v>
      </c>
      <c r="E19" s="266"/>
      <c r="F19" s="257"/>
      <c r="G19" s="265"/>
      <c r="H19" s="255"/>
    </row>
    <row r="20" spans="1:8" ht="25.5">
      <c r="A20" s="26"/>
      <c r="B20" s="26" t="s">
        <v>142</v>
      </c>
      <c r="C20" s="267" t="s">
        <v>343</v>
      </c>
      <c r="D20" s="259">
        <v>500</v>
      </c>
      <c r="E20" s="266"/>
      <c r="F20" s="257"/>
      <c r="G20" s="265"/>
      <c r="H20" s="255"/>
    </row>
    <row r="21" spans="1:8" ht="12.75">
      <c r="A21" s="26" t="s">
        <v>551</v>
      </c>
      <c r="B21" s="26"/>
      <c r="C21" s="267" t="s">
        <v>552</v>
      </c>
      <c r="D21" s="259">
        <f>D22</f>
        <v>1100</v>
      </c>
      <c r="E21" s="266"/>
      <c r="F21" s="257"/>
      <c r="G21" s="265"/>
      <c r="H21" s="255"/>
    </row>
    <row r="22" spans="1:8" ht="25.5">
      <c r="A22" s="26" t="s">
        <v>553</v>
      </c>
      <c r="B22" s="26"/>
      <c r="C22" s="267" t="s">
        <v>381</v>
      </c>
      <c r="D22" s="259">
        <f>D23</f>
        <v>1100</v>
      </c>
      <c r="E22" s="266"/>
      <c r="F22" s="257"/>
      <c r="G22" s="265"/>
      <c r="H22" s="255"/>
    </row>
    <row r="23" spans="1:8" ht="25.5">
      <c r="A23" s="26"/>
      <c r="B23" s="26" t="s">
        <v>142</v>
      </c>
      <c r="C23" s="267" t="s">
        <v>343</v>
      </c>
      <c r="D23" s="259">
        <v>1100</v>
      </c>
      <c r="E23" s="266"/>
      <c r="F23" s="257"/>
      <c r="G23" s="265"/>
      <c r="H23" s="255"/>
    </row>
    <row r="24" spans="1:8" ht="25.5">
      <c r="A24" s="26" t="s">
        <v>396</v>
      </c>
      <c r="B24" s="26"/>
      <c r="C24" s="260" t="s">
        <v>592</v>
      </c>
      <c r="D24" s="259">
        <f>D25</f>
        <v>245.03</v>
      </c>
      <c r="E24" s="264" t="e">
        <f>E25+#REF!+#REF!</f>
        <v>#REF!</v>
      </c>
      <c r="F24" s="263" t="e">
        <f>F25+#REF!+#REF!</f>
        <v>#REF!</v>
      </c>
      <c r="G24" s="262" t="e">
        <f>G25+#REF!+#REF!</f>
        <v>#REF!</v>
      </c>
      <c r="H24" s="261" t="e">
        <f>H25+#REF!+#REF!</f>
        <v>#REF!</v>
      </c>
    </row>
    <row r="25" spans="1:8" ht="56.25" customHeight="1">
      <c r="A25" s="26" t="s">
        <v>397</v>
      </c>
      <c r="B25" s="26"/>
      <c r="C25" s="260" t="s">
        <v>611</v>
      </c>
      <c r="D25" s="259">
        <f>D26</f>
        <v>245.03</v>
      </c>
      <c r="E25" s="264">
        <f>E26</f>
        <v>0</v>
      </c>
      <c r="F25" s="263">
        <f>F26</f>
        <v>1100</v>
      </c>
      <c r="G25" s="262">
        <f>G26</f>
        <v>0</v>
      </c>
      <c r="H25" s="261">
        <f>H26</f>
        <v>0</v>
      </c>
    </row>
    <row r="26" spans="1:8" ht="25.5">
      <c r="A26" s="26"/>
      <c r="B26" s="26" t="s">
        <v>142</v>
      </c>
      <c r="C26" s="267" t="s">
        <v>343</v>
      </c>
      <c r="D26" s="259">
        <v>245.03</v>
      </c>
      <c r="E26" s="258"/>
      <c r="F26" s="257">
        <v>1100</v>
      </c>
      <c r="G26" s="265"/>
      <c r="H26" s="255"/>
    </row>
    <row r="27" spans="1:8" ht="38.25">
      <c r="A27" s="28" t="s">
        <v>488</v>
      </c>
      <c r="B27" s="28"/>
      <c r="C27" s="204" t="s">
        <v>555</v>
      </c>
      <c r="D27" s="254">
        <f>D29+D40+D45</f>
        <v>7898.75</v>
      </c>
      <c r="E27" s="258"/>
      <c r="F27" s="257"/>
      <c r="G27" s="265"/>
      <c r="H27" s="255"/>
    </row>
    <row r="28" spans="1:8" ht="43.5" customHeight="1" hidden="1">
      <c r="A28" s="26"/>
      <c r="B28" s="26"/>
      <c r="C28" s="267"/>
      <c r="D28" s="259"/>
      <c r="E28" s="258"/>
      <c r="F28" s="257"/>
      <c r="G28" s="265"/>
      <c r="H28" s="255"/>
    </row>
    <row r="29" spans="1:8" ht="38.25">
      <c r="A29" s="26" t="s">
        <v>598</v>
      </c>
      <c r="B29" s="26"/>
      <c r="C29" s="260" t="s">
        <v>610</v>
      </c>
      <c r="D29" s="259">
        <f>D32+D34</f>
        <v>6400</v>
      </c>
      <c r="E29" s="258"/>
      <c r="F29" s="257"/>
      <c r="G29" s="265"/>
      <c r="H29" s="255"/>
    </row>
    <row r="30" spans="1:8" ht="38.25" hidden="1">
      <c r="A30" s="26" t="s">
        <v>557</v>
      </c>
      <c r="B30" s="26"/>
      <c r="C30" s="260" t="s">
        <v>556</v>
      </c>
      <c r="D30" s="259">
        <f>D31</f>
        <v>0</v>
      </c>
      <c r="E30" s="258"/>
      <c r="F30" s="257"/>
      <c r="G30" s="265"/>
      <c r="H30" s="255"/>
    </row>
    <row r="31" spans="1:8" ht="12.75" hidden="1">
      <c r="A31" s="26" t="s">
        <v>559</v>
      </c>
      <c r="B31" s="26" t="s">
        <v>212</v>
      </c>
      <c r="C31" s="260" t="s">
        <v>185</v>
      </c>
      <c r="D31" s="259"/>
      <c r="E31" s="258"/>
      <c r="F31" s="257"/>
      <c r="G31" s="265"/>
      <c r="H31" s="255"/>
    </row>
    <row r="32" spans="1:8" ht="25.5">
      <c r="A32" s="302" t="s">
        <v>621</v>
      </c>
      <c r="B32" s="302"/>
      <c r="C32" s="303" t="s">
        <v>558</v>
      </c>
      <c r="D32" s="259">
        <f>D33+D35</f>
        <v>6400</v>
      </c>
      <c r="E32" s="258"/>
      <c r="F32" s="257"/>
      <c r="G32" s="265"/>
      <c r="H32" s="255"/>
    </row>
    <row r="33" spans="1:8" ht="25.5">
      <c r="A33" s="302"/>
      <c r="B33" s="302" t="s">
        <v>139</v>
      </c>
      <c r="C33" s="303" t="s">
        <v>379</v>
      </c>
      <c r="D33" s="259">
        <v>5000</v>
      </c>
      <c r="E33" s="258"/>
      <c r="F33" s="257"/>
      <c r="G33" s="265"/>
      <c r="H33" s="255"/>
    </row>
    <row r="34" spans="1:8" ht="27.75" customHeight="1" hidden="1">
      <c r="A34" s="302"/>
      <c r="B34" s="302"/>
      <c r="C34" s="303"/>
      <c r="D34" s="295"/>
      <c r="E34" s="258"/>
      <c r="F34" s="257"/>
      <c r="G34" s="265"/>
      <c r="H34" s="255"/>
    </row>
    <row r="35" spans="1:8" ht="16.5" customHeight="1">
      <c r="A35" s="302"/>
      <c r="B35" s="302" t="s">
        <v>212</v>
      </c>
      <c r="C35" s="303" t="s">
        <v>185</v>
      </c>
      <c r="D35" s="295">
        <v>1400</v>
      </c>
      <c r="E35" s="258"/>
      <c r="F35" s="257"/>
      <c r="G35" s="265"/>
      <c r="H35" s="255"/>
    </row>
    <row r="36" spans="1:8" ht="12.75" hidden="1">
      <c r="A36" s="26"/>
      <c r="B36" s="26"/>
      <c r="C36" s="267"/>
      <c r="D36" s="259">
        <f>D37</f>
        <v>0</v>
      </c>
      <c r="E36" s="258"/>
      <c r="F36" s="257"/>
      <c r="G36" s="265"/>
      <c r="H36" s="255"/>
    </row>
    <row r="37" spans="1:8" ht="12.75" hidden="1">
      <c r="A37" s="26"/>
      <c r="B37" s="26"/>
      <c r="C37" s="267"/>
      <c r="D37" s="259">
        <f>D38</f>
        <v>0</v>
      </c>
      <c r="E37" s="258"/>
      <c r="F37" s="257"/>
      <c r="G37" s="265"/>
      <c r="H37" s="255"/>
    </row>
    <row r="38" spans="1:8" ht="12.75" hidden="1">
      <c r="A38" s="302"/>
      <c r="B38" s="302"/>
      <c r="C38" s="303"/>
      <c r="D38" s="295">
        <f>D39</f>
        <v>0</v>
      </c>
      <c r="E38" s="258"/>
      <c r="F38" s="257"/>
      <c r="G38" s="265"/>
      <c r="H38" s="255"/>
    </row>
    <row r="39" spans="1:8" ht="12.75" hidden="1">
      <c r="A39" s="26"/>
      <c r="B39" s="26"/>
      <c r="C39" s="260"/>
      <c r="D39" s="259"/>
      <c r="E39" s="258"/>
      <c r="F39" s="257"/>
      <c r="G39" s="265"/>
      <c r="H39" s="255"/>
    </row>
    <row r="40" spans="1:8" ht="25.5">
      <c r="A40" s="26" t="s">
        <v>623</v>
      </c>
      <c r="B40" s="26"/>
      <c r="C40" s="260" t="s">
        <v>624</v>
      </c>
      <c r="D40" s="259">
        <f>D41+D43</f>
        <v>1402.75</v>
      </c>
      <c r="E40" s="258"/>
      <c r="F40" s="257"/>
      <c r="G40" s="265"/>
      <c r="H40" s="255"/>
    </row>
    <row r="41" spans="1:8" ht="25.5">
      <c r="A41" s="26" t="s">
        <v>627</v>
      </c>
      <c r="B41" s="26"/>
      <c r="C41" s="260" t="s">
        <v>628</v>
      </c>
      <c r="D41" s="259">
        <f>D42</f>
        <v>170.4</v>
      </c>
      <c r="E41" s="258"/>
      <c r="F41" s="257"/>
      <c r="G41" s="265"/>
      <c r="H41" s="255"/>
    </row>
    <row r="42" spans="1:8" ht="25.5">
      <c r="A42" s="26"/>
      <c r="B42" s="26" t="s">
        <v>142</v>
      </c>
      <c r="C42" s="260" t="s">
        <v>343</v>
      </c>
      <c r="D42" s="259">
        <v>170.4</v>
      </c>
      <c r="E42" s="258"/>
      <c r="F42" s="257"/>
      <c r="G42" s="265"/>
      <c r="H42" s="255"/>
    </row>
    <row r="43" spans="1:8" ht="12.75">
      <c r="A43" s="26" t="s">
        <v>625</v>
      </c>
      <c r="B43" s="26"/>
      <c r="C43" s="260" t="s">
        <v>626</v>
      </c>
      <c r="D43" s="259">
        <f>D44</f>
        <v>1232.35</v>
      </c>
      <c r="E43" s="258"/>
      <c r="F43" s="257"/>
      <c r="G43" s="265"/>
      <c r="H43" s="255"/>
    </row>
    <row r="44" spans="1:8" ht="25.5">
      <c r="A44" s="26"/>
      <c r="B44" s="26" t="s">
        <v>139</v>
      </c>
      <c r="C44" s="260" t="s">
        <v>379</v>
      </c>
      <c r="D44" s="259">
        <v>1232.35</v>
      </c>
      <c r="E44" s="258"/>
      <c r="F44" s="257"/>
      <c r="G44" s="265"/>
      <c r="H44" s="255"/>
    </row>
    <row r="45" spans="1:8" ht="12.75">
      <c r="A45" s="26" t="s">
        <v>599</v>
      </c>
      <c r="B45" s="26"/>
      <c r="C45" s="260" t="s">
        <v>602</v>
      </c>
      <c r="D45" s="259">
        <f>D46</f>
        <v>96</v>
      </c>
      <c r="E45" s="258"/>
      <c r="F45" s="257"/>
      <c r="G45" s="265"/>
      <c r="H45" s="255"/>
    </row>
    <row r="46" spans="1:8" ht="12.75">
      <c r="A46" s="26" t="s">
        <v>601</v>
      </c>
      <c r="B46" s="26"/>
      <c r="C46" s="260" t="s">
        <v>573</v>
      </c>
      <c r="D46" s="259">
        <f>D47</f>
        <v>96</v>
      </c>
      <c r="E46" s="258"/>
      <c r="F46" s="257"/>
      <c r="G46" s="265"/>
      <c r="H46" s="255"/>
    </row>
    <row r="47" spans="1:8" ht="12.75">
      <c r="A47" s="26"/>
      <c r="B47" s="26" t="s">
        <v>212</v>
      </c>
      <c r="C47" s="260" t="s">
        <v>185</v>
      </c>
      <c r="D47" s="259">
        <v>96</v>
      </c>
      <c r="E47" s="258"/>
      <c r="F47" s="257"/>
      <c r="G47" s="265"/>
      <c r="H47" s="255"/>
    </row>
    <row r="48" spans="1:8" ht="25.5">
      <c r="A48" s="328" t="s">
        <v>450</v>
      </c>
      <c r="B48" s="26"/>
      <c r="C48" s="296" t="s">
        <v>561</v>
      </c>
      <c r="D48" s="254">
        <f>D49+D65</f>
        <v>23713.52</v>
      </c>
      <c r="E48" s="258"/>
      <c r="F48" s="257"/>
      <c r="G48" s="265"/>
      <c r="H48" s="255"/>
    </row>
    <row r="49" spans="1:8" ht="19.5" customHeight="1">
      <c r="A49" s="293" t="s">
        <v>451</v>
      </c>
      <c r="B49" s="26"/>
      <c r="C49" s="297" t="s">
        <v>562</v>
      </c>
      <c r="D49" s="259">
        <f>D50+D57+D62</f>
        <v>19265.72</v>
      </c>
      <c r="E49" s="258"/>
      <c r="F49" s="257"/>
      <c r="G49" s="265"/>
      <c r="H49" s="255"/>
    </row>
    <row r="50" spans="1:8" ht="25.5">
      <c r="A50" s="293" t="s">
        <v>452</v>
      </c>
      <c r="B50" s="26"/>
      <c r="C50" s="299" t="s">
        <v>465</v>
      </c>
      <c r="D50" s="259">
        <f>D51+D53+D55</f>
        <v>5910.42</v>
      </c>
      <c r="E50" s="258"/>
      <c r="F50" s="257"/>
      <c r="G50" s="265"/>
      <c r="H50" s="255"/>
    </row>
    <row r="51" spans="1:8" ht="12.75">
      <c r="A51" s="293" t="s">
        <v>453</v>
      </c>
      <c r="B51" s="26"/>
      <c r="C51" s="298" t="s">
        <v>446</v>
      </c>
      <c r="D51" s="259">
        <f>D52</f>
        <v>3222</v>
      </c>
      <c r="E51" s="258"/>
      <c r="F51" s="257"/>
      <c r="G51" s="265"/>
      <c r="H51" s="255"/>
    </row>
    <row r="52" spans="1:8" ht="25.5">
      <c r="A52" s="293"/>
      <c r="B52" s="26" t="s">
        <v>139</v>
      </c>
      <c r="C52" s="298" t="s">
        <v>379</v>
      </c>
      <c r="D52" s="259">
        <v>3222</v>
      </c>
      <c r="E52" s="258"/>
      <c r="F52" s="257"/>
      <c r="G52" s="265"/>
      <c r="H52" s="255"/>
    </row>
    <row r="53" spans="1:8" ht="12.75">
      <c r="A53" s="293" t="s">
        <v>454</v>
      </c>
      <c r="B53" s="26"/>
      <c r="C53" s="299" t="s">
        <v>356</v>
      </c>
      <c r="D53" s="259">
        <f>D54</f>
        <v>402.6</v>
      </c>
      <c r="E53" s="258"/>
      <c r="F53" s="257"/>
      <c r="G53" s="265"/>
      <c r="H53" s="255"/>
    </row>
    <row r="54" spans="1:8" ht="25.5">
      <c r="A54" s="293"/>
      <c r="B54" s="26" t="s">
        <v>139</v>
      </c>
      <c r="C54" s="299" t="s">
        <v>379</v>
      </c>
      <c r="D54" s="259">
        <v>402.6</v>
      </c>
      <c r="E54" s="258"/>
      <c r="F54" s="257"/>
      <c r="G54" s="265"/>
      <c r="H54" s="255"/>
    </row>
    <row r="55" spans="1:8" ht="25.5">
      <c r="A55" s="293" t="s">
        <v>455</v>
      </c>
      <c r="B55" s="26"/>
      <c r="C55" s="299" t="s">
        <v>342</v>
      </c>
      <c r="D55" s="259">
        <v>2285.82</v>
      </c>
      <c r="E55" s="258"/>
      <c r="F55" s="257"/>
      <c r="G55" s="265"/>
      <c r="H55" s="255"/>
    </row>
    <row r="56" spans="1:8" ht="26.25" customHeight="1">
      <c r="A56" s="290"/>
      <c r="B56" s="26" t="s">
        <v>139</v>
      </c>
      <c r="C56" s="299" t="s">
        <v>379</v>
      </c>
      <c r="D56" s="295">
        <v>2285.82</v>
      </c>
      <c r="E56" s="258"/>
      <c r="F56" s="257"/>
      <c r="G56" s="265"/>
      <c r="H56" s="255"/>
    </row>
    <row r="57" spans="1:8" ht="26.25" customHeight="1">
      <c r="A57" s="293" t="s">
        <v>491</v>
      </c>
      <c r="B57" s="26"/>
      <c r="C57" s="336" t="s">
        <v>492</v>
      </c>
      <c r="D57" s="295">
        <f>D58+D60</f>
        <v>13157.9</v>
      </c>
      <c r="E57" s="258"/>
      <c r="F57" s="257"/>
      <c r="G57" s="265"/>
      <c r="H57" s="255"/>
    </row>
    <row r="58" spans="1:8" ht="42" customHeight="1" hidden="1">
      <c r="A58" s="26"/>
      <c r="B58" s="26"/>
      <c r="C58" s="370" t="s">
        <v>464</v>
      </c>
      <c r="D58" s="335">
        <f>D59</f>
        <v>0</v>
      </c>
      <c r="E58" s="258"/>
      <c r="F58" s="257"/>
      <c r="G58" s="265"/>
      <c r="H58" s="255"/>
    </row>
    <row r="59" spans="1:8" ht="14.25" customHeight="1" hidden="1">
      <c r="A59" s="26"/>
      <c r="B59" s="26" t="s">
        <v>212</v>
      </c>
      <c r="C59" s="304" t="s">
        <v>185</v>
      </c>
      <c r="D59" s="295">
        <v>0</v>
      </c>
      <c r="E59" s="258"/>
      <c r="F59" s="257"/>
      <c r="G59" s="265"/>
      <c r="H59" s="255"/>
    </row>
    <row r="60" spans="1:8" ht="25.5" customHeight="1">
      <c r="A60" s="26" t="s">
        <v>646</v>
      </c>
      <c r="B60" s="26"/>
      <c r="C60" s="305" t="s">
        <v>576</v>
      </c>
      <c r="D60" s="295">
        <f>D61</f>
        <v>13157.9</v>
      </c>
      <c r="E60" s="258"/>
      <c r="F60" s="257"/>
      <c r="G60" s="265"/>
      <c r="H60" s="255"/>
    </row>
    <row r="61" spans="1:8" ht="17.25" customHeight="1">
      <c r="A61" s="26"/>
      <c r="B61" s="26" t="s">
        <v>212</v>
      </c>
      <c r="C61" s="306" t="s">
        <v>185</v>
      </c>
      <c r="D61" s="295">
        <v>13157.9</v>
      </c>
      <c r="E61" s="258"/>
      <c r="F61" s="257"/>
      <c r="G61" s="265"/>
      <c r="H61" s="255"/>
    </row>
    <row r="62" spans="1:8" ht="17.25" customHeight="1">
      <c r="A62" s="26" t="s">
        <v>575</v>
      </c>
      <c r="B62" s="26"/>
      <c r="C62" s="306" t="s">
        <v>602</v>
      </c>
      <c r="D62" s="295">
        <f>D63</f>
        <v>197.4</v>
      </c>
      <c r="E62" s="258"/>
      <c r="F62" s="257"/>
      <c r="G62" s="265"/>
      <c r="H62" s="255"/>
    </row>
    <row r="63" spans="1:8" ht="17.25" customHeight="1">
      <c r="A63" s="26" t="s">
        <v>574</v>
      </c>
      <c r="B63" s="26"/>
      <c r="C63" s="306" t="s">
        <v>573</v>
      </c>
      <c r="D63" s="295">
        <f>D64</f>
        <v>197.4</v>
      </c>
      <c r="E63" s="258"/>
      <c r="F63" s="257"/>
      <c r="G63" s="265"/>
      <c r="H63" s="255"/>
    </row>
    <row r="64" spans="1:8" ht="17.25" customHeight="1">
      <c r="A64" s="26"/>
      <c r="B64" s="26" t="s">
        <v>212</v>
      </c>
      <c r="C64" s="306" t="s">
        <v>185</v>
      </c>
      <c r="D64" s="295">
        <v>197.4</v>
      </c>
      <c r="E64" s="258"/>
      <c r="F64" s="257"/>
      <c r="G64" s="265"/>
      <c r="H64" s="255"/>
    </row>
    <row r="65" spans="1:8" ht="12.75">
      <c r="A65" s="293" t="s">
        <v>456</v>
      </c>
      <c r="B65" s="26"/>
      <c r="C65" s="300" t="s">
        <v>593</v>
      </c>
      <c r="D65" s="259">
        <f>D66</f>
        <v>4447.8</v>
      </c>
      <c r="E65" s="258"/>
      <c r="F65" s="257"/>
      <c r="G65" s="265"/>
      <c r="H65" s="255"/>
    </row>
    <row r="66" spans="1:8" ht="12.75">
      <c r="A66" s="293" t="s">
        <v>457</v>
      </c>
      <c r="B66" s="26"/>
      <c r="C66" s="299" t="s">
        <v>463</v>
      </c>
      <c r="D66" s="259">
        <f>D67+D69+D71+D73+D75</f>
        <v>4447.8</v>
      </c>
      <c r="E66" s="258"/>
      <c r="F66" s="257"/>
      <c r="G66" s="265"/>
      <c r="H66" s="255"/>
    </row>
    <row r="67" spans="1:8" ht="12.75">
      <c r="A67" s="293" t="s">
        <v>458</v>
      </c>
      <c r="B67" s="26"/>
      <c r="C67" s="299" t="s">
        <v>447</v>
      </c>
      <c r="D67" s="259">
        <f>D68</f>
        <v>747.3</v>
      </c>
      <c r="E67" s="258"/>
      <c r="F67" s="257"/>
      <c r="G67" s="265"/>
      <c r="H67" s="255"/>
    </row>
    <row r="68" spans="1:8" ht="25.5">
      <c r="A68" s="293"/>
      <c r="B68" s="26" t="s">
        <v>139</v>
      </c>
      <c r="C68" s="299" t="s">
        <v>379</v>
      </c>
      <c r="D68" s="259">
        <v>747.3</v>
      </c>
      <c r="E68" s="258"/>
      <c r="F68" s="257"/>
      <c r="G68" s="265"/>
      <c r="H68" s="255"/>
    </row>
    <row r="69" spans="1:8" ht="12.75">
      <c r="A69" s="293" t="s">
        <v>459</v>
      </c>
      <c r="B69" s="26"/>
      <c r="C69" s="299" t="s">
        <v>90</v>
      </c>
      <c r="D69" s="259">
        <f>D70</f>
        <v>395.2</v>
      </c>
      <c r="E69" s="258"/>
      <c r="F69" s="257"/>
      <c r="G69" s="265"/>
      <c r="H69" s="255"/>
    </row>
    <row r="70" spans="1:8" ht="25.5">
      <c r="A70" s="293"/>
      <c r="B70" s="26" t="s">
        <v>139</v>
      </c>
      <c r="C70" s="299" t="s">
        <v>379</v>
      </c>
      <c r="D70" s="259">
        <v>395.2</v>
      </c>
      <c r="E70" s="258"/>
      <c r="F70" s="257"/>
      <c r="G70" s="265"/>
      <c r="H70" s="255"/>
    </row>
    <row r="71" spans="1:8" ht="12.75">
      <c r="A71" s="293" t="s">
        <v>460</v>
      </c>
      <c r="B71" s="26"/>
      <c r="C71" s="299" t="s">
        <v>448</v>
      </c>
      <c r="D71" s="259">
        <f>D72</f>
        <v>2231.3</v>
      </c>
      <c r="E71" s="258"/>
      <c r="F71" s="257"/>
      <c r="G71" s="265"/>
      <c r="H71" s="255"/>
    </row>
    <row r="72" spans="1:8" ht="25.5">
      <c r="A72" s="293"/>
      <c r="B72" s="26" t="s">
        <v>139</v>
      </c>
      <c r="C72" s="299" t="s">
        <v>379</v>
      </c>
      <c r="D72" s="259">
        <v>2231.3</v>
      </c>
      <c r="E72" s="258"/>
      <c r="F72" s="257"/>
      <c r="G72" s="265"/>
      <c r="H72" s="255"/>
    </row>
    <row r="73" spans="1:8" ht="12.75">
      <c r="A73" s="293" t="s">
        <v>461</v>
      </c>
      <c r="B73" s="26"/>
      <c r="C73" s="301" t="s">
        <v>10</v>
      </c>
      <c r="D73" s="259">
        <f>D74</f>
        <v>750</v>
      </c>
      <c r="E73" s="258"/>
      <c r="F73" s="257"/>
      <c r="G73" s="265"/>
      <c r="H73" s="255"/>
    </row>
    <row r="74" spans="1:8" ht="25.5">
      <c r="A74" s="293"/>
      <c r="B74" s="26" t="s">
        <v>139</v>
      </c>
      <c r="C74" s="301" t="s">
        <v>379</v>
      </c>
      <c r="D74" s="259">
        <v>750</v>
      </c>
      <c r="E74" s="258"/>
      <c r="F74" s="257"/>
      <c r="G74" s="265"/>
      <c r="H74" s="255"/>
    </row>
    <row r="75" spans="1:8" ht="12.75">
      <c r="A75" s="293" t="s">
        <v>462</v>
      </c>
      <c r="B75" s="26"/>
      <c r="C75" s="301" t="s">
        <v>449</v>
      </c>
      <c r="D75" s="259">
        <f>D76</f>
        <v>324</v>
      </c>
      <c r="E75" s="258"/>
      <c r="F75" s="257"/>
      <c r="G75" s="265"/>
      <c r="H75" s="255"/>
    </row>
    <row r="76" spans="1:8" ht="25.5">
      <c r="A76" s="26"/>
      <c r="B76" s="26" t="s">
        <v>139</v>
      </c>
      <c r="C76" s="267" t="s">
        <v>379</v>
      </c>
      <c r="D76" s="259">
        <v>324</v>
      </c>
      <c r="E76" s="258"/>
      <c r="F76" s="257"/>
      <c r="G76" s="265"/>
      <c r="H76" s="255"/>
    </row>
    <row r="77" spans="1:8" ht="32.25" customHeight="1">
      <c r="A77" s="28" t="s">
        <v>398</v>
      </c>
      <c r="B77" s="28"/>
      <c r="C77" s="307" t="s">
        <v>564</v>
      </c>
      <c r="D77" s="254">
        <f>D78</f>
        <v>790</v>
      </c>
      <c r="E77" s="258"/>
      <c r="F77" s="257"/>
      <c r="G77" s="265"/>
      <c r="H77" s="255"/>
    </row>
    <row r="78" spans="1:8" s="249" customFormat="1" ht="27.75" customHeight="1">
      <c r="A78" s="26" t="s">
        <v>399</v>
      </c>
      <c r="B78" s="26"/>
      <c r="C78" s="260" t="s">
        <v>612</v>
      </c>
      <c r="D78" s="259">
        <f>D80</f>
        <v>790</v>
      </c>
      <c r="E78" s="253" t="e">
        <f>E79+#REF!</f>
        <v>#REF!</v>
      </c>
      <c r="F78" s="252" t="e">
        <f>F79+#REF!</f>
        <v>#REF!</v>
      </c>
      <c r="G78" s="251" t="e">
        <f>G79+#REF!</f>
        <v>#REF!</v>
      </c>
      <c r="H78" s="250" t="e">
        <f>H79+#REF!</f>
        <v>#REF!</v>
      </c>
    </row>
    <row r="79" spans="1:8" ht="24.75" customHeight="1" hidden="1">
      <c r="A79" s="26"/>
      <c r="B79" s="26"/>
      <c r="C79" s="260"/>
      <c r="D79" s="259"/>
      <c r="E79" s="264">
        <f>E81</f>
        <v>0</v>
      </c>
      <c r="F79" s="263">
        <f>F81</f>
        <v>0</v>
      </c>
      <c r="G79" s="262">
        <f>G81</f>
        <v>6518</v>
      </c>
      <c r="H79" s="261">
        <f>H81</f>
        <v>0</v>
      </c>
    </row>
    <row r="80" spans="1:8" ht="42.75" customHeight="1">
      <c r="A80" s="26" t="s">
        <v>565</v>
      </c>
      <c r="B80" s="26"/>
      <c r="C80" s="260" t="s">
        <v>516</v>
      </c>
      <c r="D80" s="259">
        <f>D81</f>
        <v>790</v>
      </c>
      <c r="E80" s="264"/>
      <c r="F80" s="263"/>
      <c r="G80" s="262"/>
      <c r="H80" s="261"/>
    </row>
    <row r="81" spans="1:8" ht="12.75">
      <c r="A81" s="26"/>
      <c r="B81" s="26" t="s">
        <v>212</v>
      </c>
      <c r="C81" s="260" t="s">
        <v>185</v>
      </c>
      <c r="D81" s="259">
        <v>790</v>
      </c>
      <c r="E81" s="264">
        <f aca="true" t="shared" si="0" ref="E81:H82">E82</f>
        <v>0</v>
      </c>
      <c r="F81" s="263">
        <f t="shared" si="0"/>
        <v>0</v>
      </c>
      <c r="G81" s="262">
        <f t="shared" si="0"/>
        <v>6518</v>
      </c>
      <c r="H81" s="261">
        <f t="shared" si="0"/>
        <v>0</v>
      </c>
    </row>
    <row r="82" spans="1:8" ht="25.5">
      <c r="A82" s="28" t="s">
        <v>401</v>
      </c>
      <c r="B82" s="46"/>
      <c r="C82" s="268" t="s">
        <v>566</v>
      </c>
      <c r="D82" s="254">
        <f>D83+D88+D95+D106</f>
        <v>6537.07</v>
      </c>
      <c r="E82" s="264">
        <f t="shared" si="0"/>
        <v>0</v>
      </c>
      <c r="F82" s="263">
        <f t="shared" si="0"/>
        <v>0</v>
      </c>
      <c r="G82" s="262">
        <f t="shared" si="0"/>
        <v>6518</v>
      </c>
      <c r="H82" s="261">
        <f t="shared" si="0"/>
        <v>0</v>
      </c>
    </row>
    <row r="83" spans="1:8" ht="25.5">
      <c r="A83" s="293" t="s">
        <v>406</v>
      </c>
      <c r="B83" s="26"/>
      <c r="C83" s="292" t="s">
        <v>403</v>
      </c>
      <c r="D83" s="259">
        <f>D84+D86</f>
        <v>1100</v>
      </c>
      <c r="E83" s="258"/>
      <c r="F83" s="257"/>
      <c r="G83" s="265">
        <v>6518</v>
      </c>
      <c r="H83" s="255"/>
    </row>
    <row r="84" spans="1:8" s="249" customFormat="1" ht="12.75">
      <c r="A84" s="293" t="s">
        <v>407</v>
      </c>
      <c r="B84" s="26"/>
      <c r="C84" s="291" t="s">
        <v>404</v>
      </c>
      <c r="D84" s="259">
        <f>D85</f>
        <v>550</v>
      </c>
      <c r="E84" s="253" t="e">
        <f>E85+E94</f>
        <v>#REF!</v>
      </c>
      <c r="F84" s="252" t="e">
        <f>F85+F94</f>
        <v>#REF!</v>
      </c>
      <c r="G84" s="251" t="e">
        <f>G85+G94</f>
        <v>#REF!</v>
      </c>
      <c r="H84" s="250" t="e">
        <f>H85+H94</f>
        <v>#REF!</v>
      </c>
    </row>
    <row r="85" spans="1:8" ht="25.5">
      <c r="A85" s="293"/>
      <c r="B85" s="26" t="s">
        <v>139</v>
      </c>
      <c r="C85" s="291" t="s">
        <v>379</v>
      </c>
      <c r="D85" s="259">
        <v>550</v>
      </c>
      <c r="E85" s="264" t="e">
        <f>E87+E90</f>
        <v>#REF!</v>
      </c>
      <c r="F85" s="263" t="e">
        <f>F87+F90</f>
        <v>#REF!</v>
      </c>
      <c r="G85" s="262" t="e">
        <f>G87+G90</f>
        <v>#REF!</v>
      </c>
      <c r="H85" s="261" t="e">
        <f>H87+H90</f>
        <v>#REF!</v>
      </c>
    </row>
    <row r="86" spans="1:8" ht="23.25" customHeight="1">
      <c r="A86" s="293" t="s">
        <v>408</v>
      </c>
      <c r="B86" s="26"/>
      <c r="C86" s="291" t="s">
        <v>405</v>
      </c>
      <c r="D86" s="259">
        <f>D87</f>
        <v>550</v>
      </c>
      <c r="E86" s="264"/>
      <c r="F86" s="263"/>
      <c r="G86" s="262"/>
      <c r="H86" s="261"/>
    </row>
    <row r="87" spans="1:8" ht="25.5">
      <c r="A87" s="293"/>
      <c r="B87" s="26" t="s">
        <v>139</v>
      </c>
      <c r="C87" s="291" t="s">
        <v>379</v>
      </c>
      <c r="D87" s="259">
        <v>550</v>
      </c>
      <c r="E87" s="264" t="e">
        <f>E89</f>
        <v>#REF!</v>
      </c>
      <c r="F87" s="263" t="e">
        <f>F89</f>
        <v>#REF!</v>
      </c>
      <c r="G87" s="262" t="e">
        <f>G89</f>
        <v>#REF!</v>
      </c>
      <c r="H87" s="261" t="e">
        <f>H89</f>
        <v>#REF!</v>
      </c>
    </row>
    <row r="88" spans="1:8" ht="30.75" customHeight="1">
      <c r="A88" s="26" t="s">
        <v>410</v>
      </c>
      <c r="B88" s="26"/>
      <c r="C88" s="260" t="s">
        <v>409</v>
      </c>
      <c r="D88" s="295">
        <f>D89+D91+D93</f>
        <v>305</v>
      </c>
      <c r="E88" s="264"/>
      <c r="F88" s="263"/>
      <c r="G88" s="262"/>
      <c r="H88" s="261"/>
    </row>
    <row r="89" spans="1:8" ht="25.5">
      <c r="A89" s="293" t="s">
        <v>413</v>
      </c>
      <c r="B89" s="26"/>
      <c r="C89" s="292" t="s">
        <v>411</v>
      </c>
      <c r="D89" s="259">
        <f>D90</f>
        <v>177</v>
      </c>
      <c r="E89" s="264" t="e">
        <f>#REF!</f>
        <v>#REF!</v>
      </c>
      <c r="F89" s="263" t="e">
        <f>#REF!</f>
        <v>#REF!</v>
      </c>
      <c r="G89" s="262" t="e">
        <f>#REF!</f>
        <v>#REF!</v>
      </c>
      <c r="H89" s="261" t="e">
        <f>#REF!</f>
        <v>#REF!</v>
      </c>
    </row>
    <row r="90" spans="1:8" ht="25.5">
      <c r="A90" s="293"/>
      <c r="B90" s="26" t="s">
        <v>139</v>
      </c>
      <c r="C90" s="292" t="s">
        <v>379</v>
      </c>
      <c r="D90" s="259">
        <v>177</v>
      </c>
      <c r="E90" s="269" t="e">
        <f>#REF!</f>
        <v>#REF!</v>
      </c>
      <c r="F90" s="263" t="e">
        <f>#REF!</f>
        <v>#REF!</v>
      </c>
      <c r="G90" s="262" t="e">
        <f>#REF!</f>
        <v>#REF!</v>
      </c>
      <c r="H90" s="261" t="e">
        <f>#REF!</f>
        <v>#REF!</v>
      </c>
    </row>
    <row r="91" spans="1:8" ht="38.25">
      <c r="A91" s="293" t="s">
        <v>414</v>
      </c>
      <c r="B91" s="26"/>
      <c r="C91" s="292" t="s">
        <v>567</v>
      </c>
      <c r="D91" s="259">
        <f>D92</f>
        <v>84</v>
      </c>
      <c r="E91" s="269"/>
      <c r="F91" s="263"/>
      <c r="G91" s="262"/>
      <c r="H91" s="261"/>
    </row>
    <row r="92" spans="1:8" ht="25.5">
      <c r="A92" s="293"/>
      <c r="B92" s="26" t="s">
        <v>139</v>
      </c>
      <c r="C92" s="292" t="s">
        <v>379</v>
      </c>
      <c r="D92" s="259">
        <v>84</v>
      </c>
      <c r="E92" s="266">
        <v>808</v>
      </c>
      <c r="F92" s="257"/>
      <c r="G92" s="265"/>
      <c r="H92" s="255"/>
    </row>
    <row r="93" spans="1:8" ht="12.75">
      <c r="A93" s="293" t="s">
        <v>415</v>
      </c>
      <c r="B93" s="26"/>
      <c r="C93" s="292" t="s">
        <v>412</v>
      </c>
      <c r="D93" s="259">
        <f>D94</f>
        <v>44</v>
      </c>
      <c r="E93" s="266"/>
      <c r="F93" s="257"/>
      <c r="G93" s="265"/>
      <c r="H93" s="255"/>
    </row>
    <row r="94" spans="1:8" ht="25.5">
      <c r="A94" s="26"/>
      <c r="B94" s="26" t="s">
        <v>139</v>
      </c>
      <c r="C94" s="271" t="s">
        <v>379</v>
      </c>
      <c r="D94" s="259">
        <v>44</v>
      </c>
      <c r="E94" s="264" t="e">
        <f>E95</f>
        <v>#REF!</v>
      </c>
      <c r="F94" s="263" t="e">
        <f>F95</f>
        <v>#REF!</v>
      </c>
      <c r="G94" s="262" t="e">
        <f>G95</f>
        <v>#REF!</v>
      </c>
      <c r="H94" s="261" t="e">
        <f>H95</f>
        <v>#REF!</v>
      </c>
    </row>
    <row r="95" spans="1:8" ht="25.5">
      <c r="A95" s="293" t="s">
        <v>422</v>
      </c>
      <c r="B95" s="26"/>
      <c r="C95" s="271" t="s">
        <v>416</v>
      </c>
      <c r="D95" s="295">
        <f>D96+D98+D102+D104</f>
        <v>4878.27</v>
      </c>
      <c r="E95" s="264" t="e">
        <f>#REF!+#REF!</f>
        <v>#REF!</v>
      </c>
      <c r="F95" s="263" t="e">
        <f>#REF!+#REF!</f>
        <v>#REF!</v>
      </c>
      <c r="G95" s="262" t="e">
        <f>#REF!+#REF!</f>
        <v>#REF!</v>
      </c>
      <c r="H95" s="261" t="e">
        <f>#REF!+#REF!</f>
        <v>#REF!</v>
      </c>
    </row>
    <row r="96" spans="1:8" ht="12.75">
      <c r="A96" s="293" t="s">
        <v>423</v>
      </c>
      <c r="B96" s="26"/>
      <c r="C96" s="260" t="s">
        <v>417</v>
      </c>
      <c r="D96" s="259">
        <f>D97</f>
        <v>961.57</v>
      </c>
      <c r="E96" s="264"/>
      <c r="F96" s="263"/>
      <c r="G96" s="262"/>
      <c r="H96" s="261"/>
    </row>
    <row r="97" spans="1:8" ht="51">
      <c r="A97" s="293"/>
      <c r="B97" s="26" t="s">
        <v>138</v>
      </c>
      <c r="C97" s="260" t="s">
        <v>331</v>
      </c>
      <c r="D97" s="295">
        <v>961.57</v>
      </c>
      <c r="E97" s="264"/>
      <c r="F97" s="263"/>
      <c r="G97" s="262"/>
      <c r="H97" s="261"/>
    </row>
    <row r="98" spans="1:8" ht="12.75">
      <c r="A98" s="293" t="s">
        <v>424</v>
      </c>
      <c r="B98" s="26"/>
      <c r="C98" s="260" t="s">
        <v>402</v>
      </c>
      <c r="D98" s="295">
        <f>D99+D100+D101</f>
        <v>3728.9</v>
      </c>
      <c r="E98" s="264"/>
      <c r="F98" s="263"/>
      <c r="G98" s="262"/>
      <c r="H98" s="261"/>
    </row>
    <row r="99" spans="1:8" ht="51">
      <c r="A99" s="293"/>
      <c r="B99" s="26" t="s">
        <v>138</v>
      </c>
      <c r="C99" s="260" t="s">
        <v>331</v>
      </c>
      <c r="D99" s="295">
        <v>2314.37</v>
      </c>
      <c r="E99" s="264"/>
      <c r="F99" s="263"/>
      <c r="G99" s="262"/>
      <c r="H99" s="261"/>
    </row>
    <row r="100" spans="1:8" ht="25.5">
      <c r="A100" s="293"/>
      <c r="B100" s="26" t="s">
        <v>139</v>
      </c>
      <c r="C100" s="260" t="s">
        <v>379</v>
      </c>
      <c r="D100" s="295">
        <v>1396.03</v>
      </c>
      <c r="E100" s="264"/>
      <c r="F100" s="263"/>
      <c r="G100" s="262"/>
      <c r="H100" s="261"/>
    </row>
    <row r="101" spans="1:8" ht="12.75">
      <c r="A101" s="293"/>
      <c r="B101" s="26" t="s">
        <v>140</v>
      </c>
      <c r="C101" s="260" t="s">
        <v>141</v>
      </c>
      <c r="D101" s="259">
        <v>18.5</v>
      </c>
      <c r="E101" s="264"/>
      <c r="F101" s="263"/>
      <c r="G101" s="262"/>
      <c r="H101" s="261"/>
    </row>
    <row r="102" spans="1:8" ht="12.75">
      <c r="A102" s="293" t="s">
        <v>425</v>
      </c>
      <c r="B102" s="26"/>
      <c r="C102" s="294" t="s">
        <v>214</v>
      </c>
      <c r="D102" s="259">
        <f>D103</f>
        <v>2.2</v>
      </c>
      <c r="E102" s="264"/>
      <c r="F102" s="263"/>
      <c r="G102" s="262"/>
      <c r="H102" s="261"/>
    </row>
    <row r="103" spans="1:8" ht="25.5">
      <c r="A103" s="293"/>
      <c r="B103" s="26" t="s">
        <v>139</v>
      </c>
      <c r="C103" s="294" t="s">
        <v>379</v>
      </c>
      <c r="D103" s="259">
        <v>2.2</v>
      </c>
      <c r="E103" s="264"/>
      <c r="F103" s="263"/>
      <c r="G103" s="262"/>
      <c r="H103" s="261"/>
    </row>
    <row r="104" spans="1:8" ht="25.5">
      <c r="A104" s="293" t="s">
        <v>426</v>
      </c>
      <c r="B104" s="26"/>
      <c r="C104" s="292" t="s">
        <v>418</v>
      </c>
      <c r="D104" s="259">
        <f>D105</f>
        <v>185.6</v>
      </c>
      <c r="E104" s="264"/>
      <c r="F104" s="263"/>
      <c r="G104" s="262"/>
      <c r="H104" s="261"/>
    </row>
    <row r="105" spans="1:8" ht="51">
      <c r="A105" s="293"/>
      <c r="B105" s="26" t="s">
        <v>138</v>
      </c>
      <c r="C105" s="292" t="s">
        <v>331</v>
      </c>
      <c r="D105" s="259">
        <v>185.6</v>
      </c>
      <c r="E105" s="264"/>
      <c r="F105" s="263"/>
      <c r="G105" s="262"/>
      <c r="H105" s="261"/>
    </row>
    <row r="106" spans="1:8" ht="12.75">
      <c r="A106" s="293" t="s">
        <v>427</v>
      </c>
      <c r="B106" s="26"/>
      <c r="C106" s="291" t="s">
        <v>419</v>
      </c>
      <c r="D106" s="295">
        <f>D107+D109+D111+D113+D115</f>
        <v>253.8</v>
      </c>
      <c r="E106" s="264"/>
      <c r="F106" s="263"/>
      <c r="G106" s="262"/>
      <c r="H106" s="261"/>
    </row>
    <row r="107" spans="1:8" ht="25.5">
      <c r="A107" s="293" t="s">
        <v>428</v>
      </c>
      <c r="B107" s="26"/>
      <c r="C107" s="292" t="s">
        <v>178</v>
      </c>
      <c r="D107" s="295">
        <f>D108</f>
        <v>119.5</v>
      </c>
      <c r="E107" s="264"/>
      <c r="F107" s="263"/>
      <c r="G107" s="262"/>
      <c r="H107" s="261"/>
    </row>
    <row r="108" spans="1:8" ht="12.75">
      <c r="A108" s="293"/>
      <c r="B108" s="26" t="s">
        <v>212</v>
      </c>
      <c r="C108" s="292" t="s">
        <v>185</v>
      </c>
      <c r="D108" s="295">
        <v>119.5</v>
      </c>
      <c r="E108" s="264"/>
      <c r="F108" s="263"/>
      <c r="G108" s="262"/>
      <c r="H108" s="261"/>
    </row>
    <row r="109" spans="1:8" ht="12.75">
      <c r="A109" s="293" t="s">
        <v>429</v>
      </c>
      <c r="B109" s="26"/>
      <c r="C109" s="270" t="s">
        <v>53</v>
      </c>
      <c r="D109" s="295">
        <f>D110</f>
        <v>29.9</v>
      </c>
      <c r="E109" s="264"/>
      <c r="F109" s="263"/>
      <c r="G109" s="262"/>
      <c r="H109" s="261"/>
    </row>
    <row r="110" spans="1:8" ht="16.5" customHeight="1">
      <c r="A110" s="293"/>
      <c r="B110" s="26" t="s">
        <v>212</v>
      </c>
      <c r="C110" s="270" t="s">
        <v>185</v>
      </c>
      <c r="D110" s="295">
        <v>29.9</v>
      </c>
      <c r="E110" s="264"/>
      <c r="F110" s="263"/>
      <c r="G110" s="262"/>
      <c r="H110" s="261"/>
    </row>
    <row r="111" spans="1:8" ht="25.5">
      <c r="A111" s="293" t="s">
        <v>430</v>
      </c>
      <c r="B111" s="26"/>
      <c r="C111" s="270" t="s">
        <v>286</v>
      </c>
      <c r="D111" s="295">
        <f>D112</f>
        <v>41.1</v>
      </c>
      <c r="E111" s="264"/>
      <c r="F111" s="263"/>
      <c r="G111" s="262"/>
      <c r="H111" s="261"/>
    </row>
    <row r="112" spans="1:8" ht="12.75">
      <c r="A112" s="293"/>
      <c r="B112" s="26" t="s">
        <v>212</v>
      </c>
      <c r="C112" s="270" t="s">
        <v>185</v>
      </c>
      <c r="D112" s="295">
        <v>41.1</v>
      </c>
      <c r="E112" s="264"/>
      <c r="F112" s="263"/>
      <c r="G112" s="262"/>
      <c r="H112" s="261"/>
    </row>
    <row r="113" spans="1:8" ht="25.5">
      <c r="A113" s="293" t="s">
        <v>431</v>
      </c>
      <c r="B113" s="26"/>
      <c r="C113" s="270" t="s">
        <v>420</v>
      </c>
      <c r="D113" s="295">
        <f>D114</f>
        <v>30.5</v>
      </c>
      <c r="E113" s="264"/>
      <c r="F113" s="263"/>
      <c r="G113" s="262"/>
      <c r="H113" s="261"/>
    </row>
    <row r="114" spans="1:8" ht="12.75">
      <c r="A114" s="293"/>
      <c r="B114" s="26" t="s">
        <v>212</v>
      </c>
      <c r="C114" s="270" t="s">
        <v>185</v>
      </c>
      <c r="D114" s="295">
        <v>30.5</v>
      </c>
      <c r="E114" s="264"/>
      <c r="F114" s="263"/>
      <c r="G114" s="262"/>
      <c r="H114" s="261"/>
    </row>
    <row r="115" spans="1:8" ht="38.25">
      <c r="A115" s="293" t="s">
        <v>432</v>
      </c>
      <c r="B115" s="26"/>
      <c r="C115" s="270" t="s">
        <v>421</v>
      </c>
      <c r="D115" s="295">
        <f>D116</f>
        <v>32.8</v>
      </c>
      <c r="E115" s="264"/>
      <c r="F115" s="263"/>
      <c r="G115" s="262"/>
      <c r="H115" s="261"/>
    </row>
    <row r="116" spans="1:8" ht="32.25" customHeight="1">
      <c r="A116" s="293"/>
      <c r="B116" s="26" t="s">
        <v>212</v>
      </c>
      <c r="C116" s="270" t="s">
        <v>185</v>
      </c>
      <c r="D116" s="295">
        <v>32.8</v>
      </c>
      <c r="E116" s="264"/>
      <c r="F116" s="263"/>
      <c r="G116" s="262"/>
      <c r="H116" s="261"/>
    </row>
    <row r="117" spans="1:8" ht="25.5">
      <c r="A117" s="28" t="s">
        <v>433</v>
      </c>
      <c r="B117" s="28"/>
      <c r="C117" s="268" t="s">
        <v>568</v>
      </c>
      <c r="D117" s="254">
        <f>D118+D121</f>
        <v>3412.9</v>
      </c>
      <c r="E117" s="264"/>
      <c r="F117" s="263"/>
      <c r="G117" s="262"/>
      <c r="H117" s="261"/>
    </row>
    <row r="118" spans="1:8" ht="25.5">
      <c r="A118" s="26" t="s">
        <v>434</v>
      </c>
      <c r="B118" s="26"/>
      <c r="C118" s="260" t="s">
        <v>435</v>
      </c>
      <c r="D118" s="259">
        <f>D119</f>
        <v>3381</v>
      </c>
      <c r="E118" s="264"/>
      <c r="F118" s="263"/>
      <c r="G118" s="262">
        <v>600</v>
      </c>
      <c r="H118" s="261"/>
    </row>
    <row r="119" spans="1:8" ht="12.75">
      <c r="A119" s="26" t="s">
        <v>437</v>
      </c>
      <c r="B119" s="26"/>
      <c r="C119" s="260" t="s">
        <v>436</v>
      </c>
      <c r="D119" s="259">
        <f>D120</f>
        <v>3381</v>
      </c>
      <c r="E119" s="264"/>
      <c r="F119" s="263"/>
      <c r="G119" s="262"/>
      <c r="H119" s="261"/>
    </row>
    <row r="120" spans="1:8" ht="25.5">
      <c r="A120" s="26"/>
      <c r="B120" s="26" t="s">
        <v>139</v>
      </c>
      <c r="C120" s="260" t="s">
        <v>379</v>
      </c>
      <c r="D120" s="259">
        <v>3381</v>
      </c>
      <c r="E120" s="264"/>
      <c r="F120" s="263"/>
      <c r="G120" s="262"/>
      <c r="H120" s="261"/>
    </row>
    <row r="121" spans="1:8" s="249" customFormat="1" ht="24.75" customHeight="1">
      <c r="A121" s="26" t="s">
        <v>438</v>
      </c>
      <c r="B121" s="26"/>
      <c r="C121" s="260" t="s">
        <v>419</v>
      </c>
      <c r="D121" s="259">
        <f>D122</f>
        <v>31.9</v>
      </c>
      <c r="E121" s="253" t="e">
        <f>E122+#REF!+#REF!+#REF!</f>
        <v>#REF!</v>
      </c>
      <c r="F121" s="252" t="e">
        <f>F122+#REF!+#REF!+#REF!</f>
        <v>#REF!</v>
      </c>
      <c r="G121" s="251" t="e">
        <f>G122+#REF!+#REF!+#REF!</f>
        <v>#REF!</v>
      </c>
      <c r="H121" s="250" t="e">
        <f>H122+#REF!+#REF!+#REF!</f>
        <v>#REF!</v>
      </c>
    </row>
    <row r="122" spans="1:8" ht="12.75">
      <c r="A122" s="293" t="s">
        <v>439</v>
      </c>
      <c r="B122" s="26"/>
      <c r="C122" s="270" t="s">
        <v>569</v>
      </c>
      <c r="D122" s="295">
        <f>D123</f>
        <v>31.9</v>
      </c>
      <c r="E122" s="264" t="e">
        <f>#REF!+#REF!</f>
        <v>#REF!</v>
      </c>
      <c r="F122" s="263" t="e">
        <f>#REF!+#REF!</f>
        <v>#REF!</v>
      </c>
      <c r="G122" s="262" t="e">
        <f>#REF!+#REF!</f>
        <v>#REF!</v>
      </c>
      <c r="H122" s="261" t="e">
        <f>#REF!+#REF!</f>
        <v>#REF!</v>
      </c>
    </row>
    <row r="123" spans="1:8" ht="12.75">
      <c r="A123" s="28"/>
      <c r="B123" s="26" t="s">
        <v>212</v>
      </c>
      <c r="C123" s="260" t="s">
        <v>185</v>
      </c>
      <c r="D123" s="259">
        <v>31.9</v>
      </c>
      <c r="E123" s="264" t="e">
        <f>#REF!</f>
        <v>#REF!</v>
      </c>
      <c r="F123" s="263" t="e">
        <f>#REF!</f>
        <v>#REF!</v>
      </c>
      <c r="G123" s="262" t="e">
        <f>#REF!</f>
        <v>#REF!</v>
      </c>
      <c r="H123" s="261" t="e">
        <f>#REF!</f>
        <v>#REF!</v>
      </c>
    </row>
    <row r="124" spans="1:8" ht="12.75">
      <c r="A124" s="28" t="s">
        <v>384</v>
      </c>
      <c r="B124" s="28"/>
      <c r="C124" s="268" t="s">
        <v>383</v>
      </c>
      <c r="D124" s="254">
        <f>D125+D127+D129+D131+D133+D135+D137+D141+D143+D145</f>
        <v>885.8</v>
      </c>
      <c r="E124" s="264"/>
      <c r="F124" s="263"/>
      <c r="G124" s="262"/>
      <c r="H124" s="261"/>
    </row>
    <row r="125" spans="1:8" ht="25.5">
      <c r="A125" s="26" t="s">
        <v>441</v>
      </c>
      <c r="B125" s="28"/>
      <c r="C125" s="260" t="s">
        <v>440</v>
      </c>
      <c r="D125" s="259">
        <f>D126</f>
        <v>30.3</v>
      </c>
      <c r="E125" s="264"/>
      <c r="F125" s="263"/>
      <c r="G125" s="262"/>
      <c r="H125" s="261"/>
    </row>
    <row r="126" spans="1:8" ht="12.75">
      <c r="A126" s="28"/>
      <c r="B126" s="26" t="s">
        <v>143</v>
      </c>
      <c r="C126" s="260" t="s">
        <v>144</v>
      </c>
      <c r="D126" s="259">
        <v>30.3</v>
      </c>
      <c r="E126" s="264"/>
      <c r="F126" s="263"/>
      <c r="G126" s="262"/>
      <c r="H126" s="261"/>
    </row>
    <row r="127" spans="1:8" ht="25.5">
      <c r="A127" s="26" t="s">
        <v>442</v>
      </c>
      <c r="B127" s="28"/>
      <c r="C127" s="260" t="s">
        <v>382</v>
      </c>
      <c r="D127" s="259">
        <f>D128</f>
        <v>204</v>
      </c>
      <c r="E127" s="258"/>
      <c r="F127" s="257">
        <v>16.9</v>
      </c>
      <c r="G127" s="265"/>
      <c r="H127" s="255"/>
    </row>
    <row r="128" spans="1:8" ht="25.5">
      <c r="A128" s="28"/>
      <c r="B128" s="26" t="s">
        <v>142</v>
      </c>
      <c r="C128" s="260" t="s">
        <v>343</v>
      </c>
      <c r="D128" s="259">
        <v>204</v>
      </c>
      <c r="E128" s="258">
        <v>957.6</v>
      </c>
      <c r="F128" s="257"/>
      <c r="G128" s="265"/>
      <c r="H128" s="255"/>
    </row>
    <row r="129" spans="1:8" ht="12.75">
      <c r="A129" s="26" t="s">
        <v>443</v>
      </c>
      <c r="B129" s="26"/>
      <c r="C129" s="260" t="s">
        <v>91</v>
      </c>
      <c r="D129" s="259">
        <v>20</v>
      </c>
      <c r="E129" s="264">
        <f>E130</f>
        <v>40</v>
      </c>
      <c r="F129" s="263">
        <f>F130</f>
        <v>0</v>
      </c>
      <c r="G129" s="262">
        <f>G130</f>
        <v>0</v>
      </c>
      <c r="H129" s="261">
        <f>H130</f>
        <v>0</v>
      </c>
    </row>
    <row r="130" spans="1:8" ht="12.75">
      <c r="A130" s="28"/>
      <c r="B130" s="26" t="s">
        <v>140</v>
      </c>
      <c r="C130" s="260" t="s">
        <v>141</v>
      </c>
      <c r="D130" s="259">
        <f>D129</f>
        <v>20</v>
      </c>
      <c r="E130" s="258">
        <v>40</v>
      </c>
      <c r="F130" s="257"/>
      <c r="G130" s="265"/>
      <c r="H130" s="255"/>
    </row>
    <row r="131" spans="1:8" ht="12.75">
      <c r="A131" s="26" t="s">
        <v>444</v>
      </c>
      <c r="B131" s="26"/>
      <c r="C131" s="260" t="s">
        <v>84</v>
      </c>
      <c r="D131" s="259">
        <f>D132</f>
        <v>58.6</v>
      </c>
      <c r="E131" s="264">
        <f>E132</f>
        <v>300</v>
      </c>
      <c r="F131" s="263">
        <f>F132</f>
        <v>0</v>
      </c>
      <c r="G131" s="262">
        <f>G132</f>
        <v>0</v>
      </c>
      <c r="H131" s="261">
        <f>H132</f>
        <v>0</v>
      </c>
    </row>
    <row r="132" spans="1:8" ht="25.5">
      <c r="A132" s="26"/>
      <c r="B132" s="26" t="s">
        <v>139</v>
      </c>
      <c r="C132" s="260" t="s">
        <v>379</v>
      </c>
      <c r="D132" s="259">
        <v>58.6</v>
      </c>
      <c r="E132" s="258">
        <v>300</v>
      </c>
      <c r="F132" s="257"/>
      <c r="G132" s="265"/>
      <c r="H132" s="255"/>
    </row>
    <row r="133" spans="1:8" ht="12.75">
      <c r="A133" s="26" t="s">
        <v>570</v>
      </c>
      <c r="B133" s="26"/>
      <c r="C133" s="260" t="s">
        <v>594</v>
      </c>
      <c r="D133" s="259">
        <f>D134</f>
        <v>200</v>
      </c>
      <c r="E133" s="264">
        <f>E134</f>
        <v>4211.65</v>
      </c>
      <c r="F133" s="263">
        <f>F134</f>
        <v>0</v>
      </c>
      <c r="G133" s="262">
        <f>G134</f>
        <v>0</v>
      </c>
      <c r="H133" s="261">
        <f>H134</f>
        <v>0</v>
      </c>
    </row>
    <row r="134" spans="1:8" ht="12.75">
      <c r="A134" s="26"/>
      <c r="B134" s="26" t="s">
        <v>140</v>
      </c>
      <c r="C134" s="260" t="s">
        <v>141</v>
      </c>
      <c r="D134" s="259">
        <v>200</v>
      </c>
      <c r="E134" s="266">
        <v>4211.65</v>
      </c>
      <c r="F134" s="257"/>
      <c r="G134" s="265"/>
      <c r="H134" s="255"/>
    </row>
    <row r="135" spans="1:8" ht="25.5">
      <c r="A135" s="302" t="s">
        <v>595</v>
      </c>
      <c r="B135" s="26"/>
      <c r="C135" s="303" t="s">
        <v>596</v>
      </c>
      <c r="D135" s="295">
        <f>D136</f>
        <v>55</v>
      </c>
      <c r="E135" s="264">
        <f>E136</f>
        <v>172.5</v>
      </c>
      <c r="F135" s="263">
        <f>F136</f>
        <v>0</v>
      </c>
      <c r="G135" s="262">
        <f>G136</f>
        <v>0</v>
      </c>
      <c r="H135" s="261">
        <f>H136</f>
        <v>0</v>
      </c>
    </row>
    <row r="136" spans="1:8" ht="12.75">
      <c r="A136" s="302"/>
      <c r="B136" s="26" t="s">
        <v>140</v>
      </c>
      <c r="C136" s="303" t="s">
        <v>141</v>
      </c>
      <c r="D136" s="295">
        <v>55</v>
      </c>
      <c r="E136" s="266">
        <v>172.5</v>
      </c>
      <c r="F136" s="257"/>
      <c r="G136" s="265"/>
      <c r="H136" s="255"/>
    </row>
    <row r="137" spans="1:8" ht="25.5">
      <c r="A137" s="26" t="s">
        <v>475</v>
      </c>
      <c r="B137" s="26"/>
      <c r="C137" s="306" t="s">
        <v>282</v>
      </c>
      <c r="D137" s="295">
        <f>D138</f>
        <v>285.9</v>
      </c>
      <c r="E137" s="264" t="e">
        <f>#REF!</f>
        <v>#REF!</v>
      </c>
      <c r="F137" s="263" t="e">
        <f>#REF!</f>
        <v>#REF!</v>
      </c>
      <c r="G137" s="262" t="e">
        <f>#REF!</f>
        <v>#REF!</v>
      </c>
      <c r="H137" s="261" t="e">
        <f>#REF!</f>
        <v>#REF!</v>
      </c>
    </row>
    <row r="138" spans="1:8" ht="12.75">
      <c r="A138" s="26"/>
      <c r="B138" s="26" t="s">
        <v>212</v>
      </c>
      <c r="C138" s="306" t="s">
        <v>185</v>
      </c>
      <c r="D138" s="295">
        <v>285.9</v>
      </c>
      <c r="E138" s="266"/>
      <c r="F138" s="257"/>
      <c r="G138" s="265"/>
      <c r="H138" s="255"/>
    </row>
    <row r="139" spans="1:8" ht="33" customHeight="1" hidden="1">
      <c r="A139" s="334" t="s">
        <v>514</v>
      </c>
      <c r="B139" s="26"/>
      <c r="C139" s="306" t="s">
        <v>476</v>
      </c>
      <c r="D139" s="295">
        <v>0</v>
      </c>
      <c r="E139" s="266"/>
      <c r="F139" s="257"/>
      <c r="G139" s="265"/>
      <c r="H139" s="255"/>
    </row>
    <row r="140" spans="1:8" ht="12.75" hidden="1">
      <c r="A140" s="26"/>
      <c r="B140" s="26" t="s">
        <v>212</v>
      </c>
      <c r="C140" s="306" t="s">
        <v>185</v>
      </c>
      <c r="D140" s="295">
        <v>0</v>
      </c>
      <c r="E140" s="266"/>
      <c r="F140" s="257"/>
      <c r="G140" s="265"/>
      <c r="H140" s="255"/>
    </row>
    <row r="141" spans="1:8" ht="25.5">
      <c r="A141" s="26" t="s">
        <v>617</v>
      </c>
      <c r="B141" s="26"/>
      <c r="C141" s="306" t="s">
        <v>618</v>
      </c>
      <c r="D141" s="295">
        <f>D142</f>
        <v>16</v>
      </c>
      <c r="E141" s="266"/>
      <c r="F141" s="257"/>
      <c r="G141" s="265"/>
      <c r="H141" s="255"/>
    </row>
    <row r="142" spans="1:8" ht="12.75">
      <c r="A142" s="26"/>
      <c r="B142" s="26" t="s">
        <v>212</v>
      </c>
      <c r="C142" s="306" t="s">
        <v>185</v>
      </c>
      <c r="D142" s="295">
        <v>16</v>
      </c>
      <c r="E142" s="266"/>
      <c r="F142" s="257"/>
      <c r="G142" s="265"/>
      <c r="H142" s="255"/>
    </row>
    <row r="143" spans="1:8" ht="25.5">
      <c r="A143" s="26" t="s">
        <v>619</v>
      </c>
      <c r="B143" s="26"/>
      <c r="C143" s="306" t="s">
        <v>620</v>
      </c>
      <c r="D143" s="295">
        <f>D144</f>
        <v>16</v>
      </c>
      <c r="E143" s="266"/>
      <c r="F143" s="257"/>
      <c r="G143" s="265"/>
      <c r="H143" s="255"/>
    </row>
    <row r="144" spans="1:8" ht="12.75">
      <c r="A144" s="26"/>
      <c r="B144" s="26" t="s">
        <v>212</v>
      </c>
      <c r="C144" s="306" t="s">
        <v>185</v>
      </c>
      <c r="D144" s="295">
        <v>16</v>
      </c>
      <c r="E144" s="266"/>
      <c r="F144" s="257"/>
      <c r="G144" s="265"/>
      <c r="H144" s="255"/>
    </row>
    <row r="145" spans="1:8" ht="12.75" hidden="1">
      <c r="A145" s="26"/>
      <c r="B145" s="26"/>
      <c r="C145" s="306"/>
      <c r="D145" s="295">
        <f>D146</f>
        <v>0</v>
      </c>
      <c r="E145" s="266"/>
      <c r="F145" s="257"/>
      <c r="G145" s="265"/>
      <c r="H145" s="255"/>
    </row>
    <row r="146" spans="1:8" ht="12.75" hidden="1">
      <c r="A146" s="26"/>
      <c r="B146" s="26"/>
      <c r="C146" s="306"/>
      <c r="D146" s="295"/>
      <c r="E146" s="266"/>
      <c r="F146" s="257"/>
      <c r="G146" s="265"/>
      <c r="H146" s="255"/>
    </row>
    <row r="147" spans="1:8" ht="12.75">
      <c r="A147" s="28"/>
      <c r="B147" s="28"/>
      <c r="C147" s="76" t="s">
        <v>188</v>
      </c>
      <c r="D147" s="254">
        <f>D8+D27+D48+D77+D82+D117+D124</f>
        <v>53899.47</v>
      </c>
      <c r="E147" s="266"/>
      <c r="F147" s="257"/>
      <c r="G147" s="265"/>
      <c r="H147" s="255"/>
    </row>
    <row r="148" spans="5:8" ht="12.75">
      <c r="E148" s="258"/>
      <c r="F148" s="257"/>
      <c r="G148" s="265">
        <v>4706.4</v>
      </c>
      <c r="H148" s="255"/>
    </row>
    <row r="149" spans="5:8" ht="12.75">
      <c r="E149" s="264">
        <f>E150</f>
        <v>0</v>
      </c>
      <c r="F149" s="263">
        <f>F150</f>
        <v>0</v>
      </c>
      <c r="G149" s="262">
        <f>G150</f>
        <v>300</v>
      </c>
      <c r="H149" s="261">
        <f>H150</f>
        <v>0</v>
      </c>
    </row>
    <row r="150" spans="5:8" ht="12.75">
      <c r="E150" s="258"/>
      <c r="F150" s="257"/>
      <c r="G150" s="256">
        <v>300</v>
      </c>
      <c r="H150" s="255"/>
    </row>
    <row r="151" spans="1:8" s="249" customFormat="1" ht="12.75">
      <c r="A151" s="248"/>
      <c r="B151" s="248"/>
      <c r="C151" s="248"/>
      <c r="D151" s="247"/>
      <c r="E151" s="253" t="e">
        <f>#REF!+#REF!+E8+#REF!+#REF!+#REF!+#REF!+E78+E84+E121+#REF!+#REF!+#REF!+#REF!+#REF!+#REF!</f>
        <v>#REF!</v>
      </c>
      <c r="F151" s="252" t="e">
        <f>#REF!+#REF!+F8+#REF!+#REF!+#REF!+#REF!+F78+F84+F121+#REF!+#REF!+#REF!+#REF!+#REF!+#REF!</f>
        <v>#REF!</v>
      </c>
      <c r="G151" s="251" t="e">
        <f>#REF!+#REF!+G8+#REF!+#REF!+#REF!+#REF!+G78+G84+G121+#REF!+#REF!+#REF!+#REF!+#REF!+#REF!</f>
        <v>#REF!</v>
      </c>
      <c r="H151" s="250" t="e">
        <f>#REF!+#REF!+H8+#REF!+#REF!+#REF!+#REF!+H78+H84+H121+#REF!+#REF!+#REF!+#REF!+#REF!+#REF!</f>
        <v>#REF!</v>
      </c>
    </row>
  </sheetData>
  <sheetProtection/>
  <mergeCells count="3">
    <mergeCell ref="C2:D2"/>
    <mergeCell ref="A4:D4"/>
    <mergeCell ref="C1:D1"/>
  </mergeCells>
  <printOptions/>
  <pageMargins left="0.3937007874015748" right="0" top="0.3937007874015748" bottom="0" header="0.5118110236220472" footer="0.5118110236220472"/>
  <pageSetup fitToHeight="10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14"/>
  <sheetViews>
    <sheetView zoomScalePageLayoutView="0" workbookViewId="0" topLeftCell="A7">
      <selection activeCell="A13" sqref="A13"/>
    </sheetView>
  </sheetViews>
  <sheetFormatPr defaultColWidth="9.00390625" defaultRowHeight="12.75"/>
  <cols>
    <col min="1" max="1" width="13.8515625" style="248" customWidth="1"/>
    <col min="2" max="2" width="7.28125" style="248" customWidth="1"/>
    <col min="3" max="3" width="63.00390625" style="248" customWidth="1"/>
    <col min="4" max="4" width="15.28125" style="247" customWidth="1"/>
    <col min="5" max="5" width="13.7109375" style="246" hidden="1" customWidth="1"/>
    <col min="6" max="6" width="12.8515625" style="246" hidden="1" customWidth="1"/>
    <col min="7" max="7" width="13.7109375" style="246" hidden="1" customWidth="1"/>
    <col min="8" max="8" width="10.28125" style="246" hidden="1" customWidth="1"/>
    <col min="9" max="9" width="14.57421875" style="245" customWidth="1"/>
    <col min="10" max="16384" width="9.00390625" style="245" customWidth="1"/>
  </cols>
  <sheetData>
    <row r="1" spans="1:4" ht="12.75">
      <c r="A1" s="22"/>
      <c r="B1" s="22"/>
      <c r="C1" s="448" t="s">
        <v>515</v>
      </c>
      <c r="D1" s="448"/>
    </row>
    <row r="2" spans="1:4" ht="12.75">
      <c r="A2" s="200"/>
      <c r="B2" s="22"/>
      <c r="C2" s="446" t="s">
        <v>637</v>
      </c>
      <c r="D2" s="446"/>
    </row>
    <row r="3" spans="1:4" ht="12.75">
      <c r="A3" s="22"/>
      <c r="B3" s="22"/>
      <c r="C3" s="289"/>
      <c r="D3" s="289"/>
    </row>
    <row r="4" spans="1:4" ht="45.75" customHeight="1">
      <c r="A4" s="447" t="s">
        <v>471</v>
      </c>
      <c r="B4" s="447"/>
      <c r="C4" s="447"/>
      <c r="D4" s="447"/>
    </row>
    <row r="5" spans="1:4" ht="12.75">
      <c r="A5" s="27"/>
      <c r="B5" s="288"/>
      <c r="C5" s="288"/>
      <c r="D5" s="287"/>
    </row>
    <row r="6" spans="1:9" ht="38.25">
      <c r="A6" s="24" t="s">
        <v>393</v>
      </c>
      <c r="B6" s="24" t="s">
        <v>392</v>
      </c>
      <c r="C6" s="286" t="s">
        <v>208</v>
      </c>
      <c r="D6" s="285" t="s">
        <v>472</v>
      </c>
      <c r="E6" s="284" t="s">
        <v>390</v>
      </c>
      <c r="F6" s="283" t="s">
        <v>389</v>
      </c>
      <c r="G6" s="282" t="s">
        <v>388</v>
      </c>
      <c r="H6" s="308" t="s">
        <v>387</v>
      </c>
      <c r="I6" s="314" t="s">
        <v>473</v>
      </c>
    </row>
    <row r="7" spans="1:9" s="273" customFormat="1" ht="11.25">
      <c r="A7" s="280">
        <v>1</v>
      </c>
      <c r="B7" s="280">
        <v>2</v>
      </c>
      <c r="C7" s="279">
        <v>3</v>
      </c>
      <c r="D7" s="278">
        <v>4</v>
      </c>
      <c r="E7" s="277">
        <v>5</v>
      </c>
      <c r="F7" s="276">
        <v>6</v>
      </c>
      <c r="G7" s="275">
        <v>7</v>
      </c>
      <c r="H7" s="309">
        <v>8</v>
      </c>
      <c r="I7" s="313"/>
    </row>
    <row r="8" spans="1:9" s="249" customFormat="1" ht="38.25" customHeight="1">
      <c r="A8" s="28" t="s">
        <v>395</v>
      </c>
      <c r="B8" s="28"/>
      <c r="C8" s="268" t="s">
        <v>591</v>
      </c>
      <c r="D8" s="254">
        <f>D9+D12+D15</f>
        <v>9565.9</v>
      </c>
      <c r="E8" s="253" t="e">
        <f>E9+#REF!+#REF!+#REF!+E15+#REF!</f>
        <v>#REF!</v>
      </c>
      <c r="F8" s="252" t="e">
        <f>F9+#REF!+#REF!+#REF!+F15+#REF!</f>
        <v>#REF!</v>
      </c>
      <c r="G8" s="251" t="e">
        <f>G9+#REF!+#REF!+#REF!+G15+#REF!</f>
        <v>#REF!</v>
      </c>
      <c r="H8" s="310" t="e">
        <f>H9+#REF!+#REF!+#REF!+H15+#REF!</f>
        <v>#REF!</v>
      </c>
      <c r="I8" s="326">
        <f>I9+I12+I15</f>
        <v>9565.9</v>
      </c>
    </row>
    <row r="9" spans="1:9" s="249" customFormat="1" ht="38.25">
      <c r="A9" s="41" t="s">
        <v>549</v>
      </c>
      <c r="B9" s="41"/>
      <c r="C9" s="272" t="s">
        <v>580</v>
      </c>
      <c r="D9" s="259">
        <f>D10</f>
        <v>8220.87</v>
      </c>
      <c r="E9" s="264" t="e">
        <f>#REF!</f>
        <v>#REF!</v>
      </c>
      <c r="F9" s="263" t="e">
        <f>#REF!</f>
        <v>#REF!</v>
      </c>
      <c r="G9" s="262" t="e">
        <f>#REF!</f>
        <v>#REF!</v>
      </c>
      <c r="H9" s="311" t="e">
        <f>#REF!</f>
        <v>#REF!</v>
      </c>
      <c r="I9" s="317">
        <f>I10</f>
        <v>8220.87</v>
      </c>
    </row>
    <row r="10" spans="1:9" ht="25.5">
      <c r="A10" s="26" t="s">
        <v>550</v>
      </c>
      <c r="B10" s="26"/>
      <c r="C10" s="260" t="s">
        <v>381</v>
      </c>
      <c r="D10" s="259">
        <f>D11</f>
        <v>8220.87</v>
      </c>
      <c r="E10" s="264">
        <f>E11</f>
        <v>62460.62</v>
      </c>
      <c r="F10" s="263">
        <f>F11</f>
        <v>0</v>
      </c>
      <c r="G10" s="262">
        <f>G11</f>
        <v>0</v>
      </c>
      <c r="H10" s="311">
        <f>H11</f>
        <v>0</v>
      </c>
      <c r="I10" s="317">
        <f>I11</f>
        <v>8220.87</v>
      </c>
    </row>
    <row r="11" spans="1:9" ht="25.5">
      <c r="A11" s="26"/>
      <c r="B11" s="26" t="s">
        <v>142</v>
      </c>
      <c r="C11" s="267" t="s">
        <v>343</v>
      </c>
      <c r="D11" s="259">
        <v>8220.87</v>
      </c>
      <c r="E11" s="266">
        <v>62460.62</v>
      </c>
      <c r="F11" s="257"/>
      <c r="G11" s="265"/>
      <c r="H11" s="312"/>
      <c r="I11" s="317">
        <v>8220.87</v>
      </c>
    </row>
    <row r="12" spans="1:9" ht="12.75">
      <c r="A12" s="26" t="s">
        <v>551</v>
      </c>
      <c r="B12" s="26"/>
      <c r="C12" s="267" t="s">
        <v>552</v>
      </c>
      <c r="D12" s="259">
        <f>D13</f>
        <v>1100</v>
      </c>
      <c r="E12" s="266"/>
      <c r="F12" s="257"/>
      <c r="G12" s="265"/>
      <c r="H12" s="312"/>
      <c r="I12" s="317">
        <f>I13</f>
        <v>1100</v>
      </c>
    </row>
    <row r="13" spans="1:9" ht="25.5">
      <c r="A13" s="26" t="s">
        <v>553</v>
      </c>
      <c r="B13" s="26"/>
      <c r="C13" s="267" t="s">
        <v>381</v>
      </c>
      <c r="D13" s="259">
        <f>D14</f>
        <v>1100</v>
      </c>
      <c r="E13" s="266"/>
      <c r="F13" s="257"/>
      <c r="G13" s="265"/>
      <c r="H13" s="312"/>
      <c r="I13" s="317">
        <f>I14</f>
        <v>1100</v>
      </c>
    </row>
    <row r="14" spans="1:9" ht="25.5">
      <c r="A14" s="26"/>
      <c r="B14" s="26" t="s">
        <v>142</v>
      </c>
      <c r="C14" s="267" t="s">
        <v>343</v>
      </c>
      <c r="D14" s="259">
        <v>1100</v>
      </c>
      <c r="E14" s="266"/>
      <c r="F14" s="257"/>
      <c r="G14" s="265"/>
      <c r="H14" s="312"/>
      <c r="I14" s="317">
        <v>1100</v>
      </c>
    </row>
    <row r="15" spans="1:9" ht="25.5">
      <c r="A15" s="26" t="s">
        <v>396</v>
      </c>
      <c r="B15" s="26"/>
      <c r="C15" s="260" t="s">
        <v>592</v>
      </c>
      <c r="D15" s="259">
        <f>D16</f>
        <v>245.03</v>
      </c>
      <c r="E15" s="264" t="e">
        <f>E16+#REF!+#REF!</f>
        <v>#REF!</v>
      </c>
      <c r="F15" s="263" t="e">
        <f>F16+#REF!+#REF!</f>
        <v>#REF!</v>
      </c>
      <c r="G15" s="262" t="e">
        <f>G16+#REF!+#REF!</f>
        <v>#REF!</v>
      </c>
      <c r="H15" s="311" t="e">
        <f>H16+#REF!+#REF!</f>
        <v>#REF!</v>
      </c>
      <c r="I15" s="317">
        <f>I16</f>
        <v>245.03</v>
      </c>
    </row>
    <row r="16" spans="1:9" ht="66" customHeight="1">
      <c r="A16" s="26" t="s">
        <v>397</v>
      </c>
      <c r="B16" s="26"/>
      <c r="C16" s="260" t="s">
        <v>385</v>
      </c>
      <c r="D16" s="259">
        <f>D17</f>
        <v>245.03</v>
      </c>
      <c r="E16" s="264">
        <f>E17</f>
        <v>0</v>
      </c>
      <c r="F16" s="263">
        <f>F17</f>
        <v>1100</v>
      </c>
      <c r="G16" s="262">
        <f>G17</f>
        <v>0</v>
      </c>
      <c r="H16" s="311">
        <f>H17</f>
        <v>0</v>
      </c>
      <c r="I16" s="320">
        <f>I17</f>
        <v>245.03</v>
      </c>
    </row>
    <row r="17" spans="1:9" ht="25.5">
      <c r="A17" s="26"/>
      <c r="B17" s="26" t="s">
        <v>142</v>
      </c>
      <c r="C17" s="267" t="s">
        <v>343</v>
      </c>
      <c r="D17" s="259">
        <v>245.03</v>
      </c>
      <c r="E17" s="258"/>
      <c r="F17" s="257">
        <v>1100</v>
      </c>
      <c r="G17" s="265"/>
      <c r="H17" s="312"/>
      <c r="I17" s="320">
        <v>245.03</v>
      </c>
    </row>
    <row r="18" spans="1:9" ht="38.25" hidden="1">
      <c r="A18" s="28" t="s">
        <v>488</v>
      </c>
      <c r="B18" s="28"/>
      <c r="C18" s="204" t="s">
        <v>555</v>
      </c>
      <c r="D18" s="254">
        <f>D19</f>
        <v>0</v>
      </c>
      <c r="E18" s="360"/>
      <c r="F18" s="361"/>
      <c r="G18" s="362"/>
      <c r="H18" s="363"/>
      <c r="I18" s="325">
        <f>I19</f>
        <v>0</v>
      </c>
    </row>
    <row r="19" spans="1:9" ht="12.75" hidden="1">
      <c r="A19" s="26" t="s">
        <v>599</v>
      </c>
      <c r="B19" s="26"/>
      <c r="C19" s="267" t="s">
        <v>603</v>
      </c>
      <c r="D19" s="259">
        <f>D21</f>
        <v>0</v>
      </c>
      <c r="E19" s="258"/>
      <c r="F19" s="257"/>
      <c r="G19" s="265"/>
      <c r="H19" s="312"/>
      <c r="I19" s="320">
        <f>I20</f>
        <v>0</v>
      </c>
    </row>
    <row r="20" spans="1:9" ht="12.75" hidden="1">
      <c r="A20" s="26"/>
      <c r="B20" s="26"/>
      <c r="C20" s="267"/>
      <c r="D20" s="259"/>
      <c r="E20" s="258"/>
      <c r="F20" s="257"/>
      <c r="G20" s="265"/>
      <c r="H20" s="312"/>
      <c r="I20" s="320">
        <f>I21</f>
        <v>0</v>
      </c>
    </row>
    <row r="21" spans="1:9" ht="12.75" hidden="1">
      <c r="A21" s="26" t="s">
        <v>600</v>
      </c>
      <c r="B21" s="26"/>
      <c r="C21" s="267" t="s">
        <v>572</v>
      </c>
      <c r="D21" s="259">
        <f>D22</f>
        <v>0</v>
      </c>
      <c r="E21" s="258"/>
      <c r="F21" s="257"/>
      <c r="G21" s="265"/>
      <c r="H21" s="312"/>
      <c r="I21" s="320">
        <f>I22</f>
        <v>0</v>
      </c>
    </row>
    <row r="22" spans="1:9" ht="25.5" hidden="1">
      <c r="A22" s="26"/>
      <c r="B22" s="26" t="s">
        <v>139</v>
      </c>
      <c r="C22" s="267" t="s">
        <v>379</v>
      </c>
      <c r="D22" s="259">
        <v>0</v>
      </c>
      <c r="E22" s="258"/>
      <c r="F22" s="257"/>
      <c r="G22" s="265"/>
      <c r="H22" s="312"/>
      <c r="I22" s="320">
        <v>0</v>
      </c>
    </row>
    <row r="23" spans="1:9" ht="27" customHeight="1">
      <c r="A23" s="328" t="s">
        <v>450</v>
      </c>
      <c r="B23" s="26"/>
      <c r="C23" s="296" t="s">
        <v>561</v>
      </c>
      <c r="D23" s="254">
        <f>D24+D32</f>
        <v>8069.66</v>
      </c>
      <c r="E23" s="258"/>
      <c r="F23" s="257"/>
      <c r="G23" s="265"/>
      <c r="H23" s="312"/>
      <c r="I23" s="325">
        <f>I24+I32</f>
        <v>7059.76</v>
      </c>
    </row>
    <row r="24" spans="1:9" ht="15">
      <c r="A24" s="290" t="s">
        <v>451</v>
      </c>
      <c r="B24" s="26"/>
      <c r="C24" s="297" t="s">
        <v>562</v>
      </c>
      <c r="D24" s="259">
        <f>D25</f>
        <v>3812.65</v>
      </c>
      <c r="E24" s="258"/>
      <c r="F24" s="257"/>
      <c r="G24" s="265"/>
      <c r="H24" s="312"/>
      <c r="I24" s="319">
        <f>I25</f>
        <v>3626.14</v>
      </c>
    </row>
    <row r="25" spans="1:9" ht="25.5">
      <c r="A25" s="290" t="s">
        <v>452</v>
      </c>
      <c r="B25" s="26"/>
      <c r="C25" s="299" t="s">
        <v>465</v>
      </c>
      <c r="D25" s="259">
        <f>D26+D28+D30</f>
        <v>3812.65</v>
      </c>
      <c r="E25" s="258"/>
      <c r="F25" s="257"/>
      <c r="G25" s="265"/>
      <c r="H25" s="312"/>
      <c r="I25" s="317">
        <f>I26+I28+I30</f>
        <v>3626.14</v>
      </c>
    </row>
    <row r="26" spans="1:9" ht="15">
      <c r="A26" s="290" t="s">
        <v>453</v>
      </c>
      <c r="B26" s="26"/>
      <c r="C26" s="298" t="s">
        <v>446</v>
      </c>
      <c r="D26" s="259">
        <f>D27</f>
        <v>3383.08</v>
      </c>
      <c r="E26" s="258"/>
      <c r="F26" s="257"/>
      <c r="G26" s="265"/>
      <c r="H26" s="312"/>
      <c r="I26" s="317">
        <f>I27</f>
        <v>3172.08</v>
      </c>
    </row>
    <row r="27" spans="1:9" ht="25.5">
      <c r="A27" s="290"/>
      <c r="B27" s="26" t="s">
        <v>139</v>
      </c>
      <c r="C27" s="298" t="s">
        <v>379</v>
      </c>
      <c r="D27" s="259">
        <v>3383.08</v>
      </c>
      <c r="E27" s="258"/>
      <c r="F27" s="257"/>
      <c r="G27" s="265"/>
      <c r="H27" s="312"/>
      <c r="I27" s="319">
        <v>3172.08</v>
      </c>
    </row>
    <row r="28" spans="1:9" ht="15">
      <c r="A28" s="290" t="s">
        <v>454</v>
      </c>
      <c r="B28" s="26"/>
      <c r="C28" s="299" t="s">
        <v>356</v>
      </c>
      <c r="D28" s="259">
        <f>D29</f>
        <v>429.57</v>
      </c>
      <c r="E28" s="258"/>
      <c r="F28" s="257"/>
      <c r="G28" s="265"/>
      <c r="H28" s="312"/>
      <c r="I28" s="316">
        <f>I29</f>
        <v>454.06</v>
      </c>
    </row>
    <row r="29" spans="1:9" ht="25.5">
      <c r="A29" s="290"/>
      <c r="B29" s="26" t="s">
        <v>139</v>
      </c>
      <c r="C29" s="299" t="s">
        <v>379</v>
      </c>
      <c r="D29" s="259">
        <v>429.57</v>
      </c>
      <c r="E29" s="258"/>
      <c r="F29" s="257"/>
      <c r="G29" s="265"/>
      <c r="H29" s="312"/>
      <c r="I29" s="316">
        <v>454.06</v>
      </c>
    </row>
    <row r="30" spans="1:9" ht="25.5" hidden="1">
      <c r="A30" s="290" t="s">
        <v>455</v>
      </c>
      <c r="B30" s="26"/>
      <c r="C30" s="299" t="s">
        <v>342</v>
      </c>
      <c r="D30" s="259">
        <f>D31</f>
        <v>0</v>
      </c>
      <c r="E30" s="258"/>
      <c r="F30" s="257"/>
      <c r="G30" s="265"/>
      <c r="H30" s="312"/>
      <c r="I30" s="316">
        <f>I31</f>
        <v>0</v>
      </c>
    </row>
    <row r="31" spans="1:9" ht="25.5" hidden="1">
      <c r="A31" s="290"/>
      <c r="B31" s="26" t="s">
        <v>139</v>
      </c>
      <c r="C31" s="299" t="s">
        <v>379</v>
      </c>
      <c r="D31" s="295">
        <v>0</v>
      </c>
      <c r="E31" s="258"/>
      <c r="F31" s="257"/>
      <c r="G31" s="265"/>
      <c r="H31" s="312"/>
      <c r="I31" s="316">
        <v>0</v>
      </c>
    </row>
    <row r="32" spans="1:9" ht="15">
      <c r="A32" s="290" t="s">
        <v>456</v>
      </c>
      <c r="B32" s="26"/>
      <c r="C32" s="300" t="s">
        <v>563</v>
      </c>
      <c r="D32" s="259">
        <f>D33</f>
        <v>4257.01</v>
      </c>
      <c r="E32" s="258"/>
      <c r="F32" s="257"/>
      <c r="G32" s="265"/>
      <c r="H32" s="312"/>
      <c r="I32" s="316">
        <f>I33</f>
        <v>3433.62</v>
      </c>
    </row>
    <row r="33" spans="1:9" ht="15">
      <c r="A33" s="290" t="s">
        <v>457</v>
      </c>
      <c r="B33" s="26"/>
      <c r="C33" s="299" t="s">
        <v>463</v>
      </c>
      <c r="D33" s="259">
        <f>D34+D36+D38+D40+D42</f>
        <v>4257.01</v>
      </c>
      <c r="E33" s="258"/>
      <c r="F33" s="257"/>
      <c r="G33" s="265"/>
      <c r="H33" s="312"/>
      <c r="I33" s="317">
        <f>I34+I36+I38+I40+I42</f>
        <v>3433.62</v>
      </c>
    </row>
    <row r="34" spans="1:9" ht="15">
      <c r="A34" s="290" t="s">
        <v>458</v>
      </c>
      <c r="B34" s="26"/>
      <c r="C34" s="299" t="s">
        <v>447</v>
      </c>
      <c r="D34" s="259">
        <f>D35</f>
        <v>747.37</v>
      </c>
      <c r="E34" s="258"/>
      <c r="F34" s="257"/>
      <c r="G34" s="265"/>
      <c r="H34" s="312"/>
      <c r="I34" s="319">
        <f>I35</f>
        <v>802.82</v>
      </c>
    </row>
    <row r="35" spans="1:9" ht="25.5">
      <c r="A35" s="290"/>
      <c r="B35" s="26" t="s">
        <v>139</v>
      </c>
      <c r="C35" s="299" t="s">
        <v>379</v>
      </c>
      <c r="D35" s="259">
        <v>747.37</v>
      </c>
      <c r="E35" s="258"/>
      <c r="F35" s="257"/>
      <c r="G35" s="265"/>
      <c r="H35" s="312"/>
      <c r="I35" s="317">
        <v>802.82</v>
      </c>
    </row>
    <row r="36" spans="1:9" ht="15">
      <c r="A36" s="290" t="s">
        <v>459</v>
      </c>
      <c r="B36" s="26"/>
      <c r="C36" s="299" t="s">
        <v>90</v>
      </c>
      <c r="D36" s="259">
        <f>D37</f>
        <v>351.68</v>
      </c>
      <c r="E36" s="258"/>
      <c r="F36" s="257"/>
      <c r="G36" s="265"/>
      <c r="H36" s="312"/>
      <c r="I36" s="319">
        <f>I37</f>
        <v>405.72</v>
      </c>
    </row>
    <row r="37" spans="1:9" ht="25.5">
      <c r="A37" s="290"/>
      <c r="B37" s="26" t="s">
        <v>139</v>
      </c>
      <c r="C37" s="299" t="s">
        <v>379</v>
      </c>
      <c r="D37" s="259">
        <v>351.68</v>
      </c>
      <c r="E37" s="258"/>
      <c r="F37" s="257"/>
      <c r="G37" s="265"/>
      <c r="H37" s="312"/>
      <c r="I37" s="316">
        <v>405.72</v>
      </c>
    </row>
    <row r="38" spans="1:9" ht="15">
      <c r="A38" s="290" t="s">
        <v>460</v>
      </c>
      <c r="B38" s="26"/>
      <c r="C38" s="299" t="s">
        <v>448</v>
      </c>
      <c r="D38" s="259">
        <f>D39</f>
        <v>2012</v>
      </c>
      <c r="E38" s="258"/>
      <c r="F38" s="257"/>
      <c r="G38" s="265"/>
      <c r="H38" s="312"/>
      <c r="I38" s="317">
        <f>I39</f>
        <v>1013.8</v>
      </c>
    </row>
    <row r="39" spans="1:9" ht="25.5">
      <c r="A39" s="290"/>
      <c r="B39" s="26" t="s">
        <v>139</v>
      </c>
      <c r="C39" s="299" t="s">
        <v>379</v>
      </c>
      <c r="D39" s="259">
        <v>2012</v>
      </c>
      <c r="E39" s="258"/>
      <c r="F39" s="257"/>
      <c r="G39" s="265"/>
      <c r="H39" s="312"/>
      <c r="I39" s="319">
        <v>1013.8</v>
      </c>
    </row>
    <row r="40" spans="1:9" ht="15">
      <c r="A40" s="290" t="s">
        <v>461</v>
      </c>
      <c r="B40" s="26"/>
      <c r="C40" s="301" t="s">
        <v>10</v>
      </c>
      <c r="D40" s="259">
        <f>D41</f>
        <v>800.25</v>
      </c>
      <c r="E40" s="258"/>
      <c r="F40" s="257"/>
      <c r="G40" s="265"/>
      <c r="H40" s="312"/>
      <c r="I40" s="317">
        <f>I41</f>
        <v>845.86</v>
      </c>
    </row>
    <row r="41" spans="1:9" ht="25.5">
      <c r="A41" s="290"/>
      <c r="B41" s="26" t="s">
        <v>139</v>
      </c>
      <c r="C41" s="301" t="s">
        <v>379</v>
      </c>
      <c r="D41" s="259">
        <v>800.25</v>
      </c>
      <c r="E41" s="258"/>
      <c r="F41" s="257"/>
      <c r="G41" s="265"/>
      <c r="H41" s="312"/>
      <c r="I41" s="320">
        <v>845.86</v>
      </c>
    </row>
    <row r="42" spans="1:9" ht="15">
      <c r="A42" s="290" t="s">
        <v>462</v>
      </c>
      <c r="B42" s="26"/>
      <c r="C42" s="301" t="s">
        <v>449</v>
      </c>
      <c r="D42" s="259">
        <f>D43</f>
        <v>345.71</v>
      </c>
      <c r="E42" s="258"/>
      <c r="F42" s="257"/>
      <c r="G42" s="265"/>
      <c r="H42" s="312"/>
      <c r="I42" s="319">
        <f>I43</f>
        <v>365.42</v>
      </c>
    </row>
    <row r="43" spans="1:9" ht="25.5">
      <c r="A43" s="26"/>
      <c r="B43" s="26" t="s">
        <v>139</v>
      </c>
      <c r="C43" s="267" t="s">
        <v>379</v>
      </c>
      <c r="D43" s="259">
        <v>345.71</v>
      </c>
      <c r="E43" s="258"/>
      <c r="F43" s="257"/>
      <c r="G43" s="265"/>
      <c r="H43" s="312"/>
      <c r="I43" s="317">
        <v>365.42</v>
      </c>
    </row>
    <row r="44" spans="1:9" s="249" customFormat="1" ht="44.25" customHeight="1" hidden="1">
      <c r="A44" s="28" t="s">
        <v>398</v>
      </c>
      <c r="B44" s="28"/>
      <c r="C44" s="307" t="s">
        <v>468</v>
      </c>
      <c r="D44" s="254">
        <f>D45</f>
        <v>0</v>
      </c>
      <c r="E44" s="253" t="e">
        <f>E45+#REF!</f>
        <v>#REF!</v>
      </c>
      <c r="F44" s="252" t="e">
        <f>F45+#REF!</f>
        <v>#REF!</v>
      </c>
      <c r="G44" s="251" t="e">
        <f>G45+#REF!</f>
        <v>#REF!</v>
      </c>
      <c r="H44" s="310" t="e">
        <f>H45+#REF!</f>
        <v>#REF!</v>
      </c>
      <c r="I44" s="321">
        <f>I45</f>
        <v>0</v>
      </c>
    </row>
    <row r="45" spans="1:9" ht="33.75" customHeight="1" hidden="1">
      <c r="A45" s="26" t="s">
        <v>399</v>
      </c>
      <c r="B45" s="26"/>
      <c r="C45" s="260" t="s">
        <v>400</v>
      </c>
      <c r="D45" s="259">
        <f>D46</f>
        <v>0</v>
      </c>
      <c r="E45" s="264">
        <f aca="true" t="shared" si="0" ref="E45:H47">E46</f>
        <v>0</v>
      </c>
      <c r="F45" s="263">
        <f t="shared" si="0"/>
        <v>0</v>
      </c>
      <c r="G45" s="262">
        <f t="shared" si="0"/>
        <v>6518</v>
      </c>
      <c r="H45" s="311">
        <f t="shared" si="0"/>
        <v>0</v>
      </c>
      <c r="I45" s="324">
        <f>I46</f>
        <v>0</v>
      </c>
    </row>
    <row r="46" spans="1:9" ht="25.5" hidden="1">
      <c r="A46" s="26"/>
      <c r="B46" s="26"/>
      <c r="C46" s="260" t="s">
        <v>469</v>
      </c>
      <c r="D46" s="259">
        <f>D47</f>
        <v>0</v>
      </c>
      <c r="E46" s="264">
        <f t="shared" si="0"/>
        <v>0</v>
      </c>
      <c r="F46" s="263">
        <f t="shared" si="0"/>
        <v>0</v>
      </c>
      <c r="G46" s="262">
        <f t="shared" si="0"/>
        <v>6518</v>
      </c>
      <c r="H46" s="311">
        <f t="shared" si="0"/>
        <v>0</v>
      </c>
      <c r="I46" s="322">
        <f>I47</f>
        <v>0</v>
      </c>
    </row>
    <row r="47" spans="1:9" ht="12.75" hidden="1">
      <c r="A47" s="26"/>
      <c r="B47" s="26" t="s">
        <v>212</v>
      </c>
      <c r="C47" s="260" t="s">
        <v>185</v>
      </c>
      <c r="D47" s="259">
        <v>0</v>
      </c>
      <c r="E47" s="264">
        <f t="shared" si="0"/>
        <v>0</v>
      </c>
      <c r="F47" s="263">
        <f t="shared" si="0"/>
        <v>0</v>
      </c>
      <c r="G47" s="262">
        <f t="shared" si="0"/>
        <v>6518</v>
      </c>
      <c r="H47" s="311">
        <f t="shared" si="0"/>
        <v>0</v>
      </c>
      <c r="I47" s="324">
        <v>0</v>
      </c>
    </row>
    <row r="48" spans="1:9" ht="25.5">
      <c r="A48" s="28" t="s">
        <v>401</v>
      </c>
      <c r="B48" s="46"/>
      <c r="C48" s="268" t="s">
        <v>566</v>
      </c>
      <c r="D48" s="254">
        <f>D49+D54+D61+D72</f>
        <v>6739.74</v>
      </c>
      <c r="E48" s="258"/>
      <c r="F48" s="257"/>
      <c r="G48" s="265">
        <v>6518</v>
      </c>
      <c r="H48" s="312"/>
      <c r="I48" s="326">
        <f>I49+I54+I61+I72</f>
        <v>6863.68</v>
      </c>
    </row>
    <row r="49" spans="1:9" s="249" customFormat="1" ht="25.5">
      <c r="A49" s="293" t="s">
        <v>406</v>
      </c>
      <c r="B49" s="26"/>
      <c r="C49" s="292" t="s">
        <v>403</v>
      </c>
      <c r="D49" s="259">
        <f>D50+D52</f>
        <v>1173.7</v>
      </c>
      <c r="E49" s="253" t="e">
        <f>E50+E59</f>
        <v>#REF!</v>
      </c>
      <c r="F49" s="252" t="e">
        <f>F50+F59</f>
        <v>#REF!</v>
      </c>
      <c r="G49" s="251" t="e">
        <f>G50+G59</f>
        <v>#REF!</v>
      </c>
      <c r="H49" s="310" t="e">
        <f>H50+H59</f>
        <v>#REF!</v>
      </c>
      <c r="I49" s="317">
        <f>I50+I52</f>
        <v>1224.57</v>
      </c>
    </row>
    <row r="50" spans="1:9" ht="12.75">
      <c r="A50" s="293" t="s">
        <v>407</v>
      </c>
      <c r="B50" s="26"/>
      <c r="C50" s="291" t="s">
        <v>404</v>
      </c>
      <c r="D50" s="259">
        <f>D51</f>
        <v>586.85</v>
      </c>
      <c r="E50" s="264" t="e">
        <f>E52+E55</f>
        <v>#REF!</v>
      </c>
      <c r="F50" s="263" t="e">
        <f>F52+F55</f>
        <v>#REF!</v>
      </c>
      <c r="G50" s="262" t="e">
        <f>G52+G55</f>
        <v>#REF!</v>
      </c>
      <c r="H50" s="311" t="e">
        <f>H52+H55</f>
        <v>#REF!</v>
      </c>
      <c r="I50" s="315">
        <f>I51</f>
        <v>604.27</v>
      </c>
    </row>
    <row r="51" spans="1:9" ht="30.75" customHeight="1">
      <c r="A51" s="293"/>
      <c r="B51" s="26" t="s">
        <v>139</v>
      </c>
      <c r="C51" s="291" t="s">
        <v>379</v>
      </c>
      <c r="D51" s="259">
        <v>586.85</v>
      </c>
      <c r="E51" s="264"/>
      <c r="F51" s="263"/>
      <c r="G51" s="262"/>
      <c r="H51" s="311"/>
      <c r="I51" s="320">
        <v>604.27</v>
      </c>
    </row>
    <row r="52" spans="1:9" ht="12.75">
      <c r="A52" s="293" t="s">
        <v>408</v>
      </c>
      <c r="B52" s="26"/>
      <c r="C52" s="291" t="s">
        <v>405</v>
      </c>
      <c r="D52" s="259">
        <f>D53</f>
        <v>586.85</v>
      </c>
      <c r="E52" s="264" t="e">
        <f>E54</f>
        <v>#REF!</v>
      </c>
      <c r="F52" s="263" t="e">
        <f>F54</f>
        <v>#REF!</v>
      </c>
      <c r="G52" s="262" t="e">
        <f>G54</f>
        <v>#REF!</v>
      </c>
      <c r="H52" s="311" t="e">
        <f>H54</f>
        <v>#REF!</v>
      </c>
      <c r="I52" s="323">
        <f>I53</f>
        <v>620.3</v>
      </c>
    </row>
    <row r="53" spans="1:9" ht="30.75" customHeight="1">
      <c r="A53" s="293"/>
      <c r="B53" s="26" t="s">
        <v>139</v>
      </c>
      <c r="C53" s="291" t="s">
        <v>379</v>
      </c>
      <c r="D53" s="259">
        <v>586.85</v>
      </c>
      <c r="E53" s="264"/>
      <c r="F53" s="263"/>
      <c r="G53" s="262"/>
      <c r="H53" s="311"/>
      <c r="I53" s="317">
        <v>620.3</v>
      </c>
    </row>
    <row r="54" spans="1:9" ht="25.5">
      <c r="A54" s="26" t="s">
        <v>410</v>
      </c>
      <c r="B54" s="26"/>
      <c r="C54" s="260" t="s">
        <v>409</v>
      </c>
      <c r="D54" s="259">
        <f>D55+D57+D59</f>
        <v>321.26</v>
      </c>
      <c r="E54" s="264" t="e">
        <f>#REF!</f>
        <v>#REF!</v>
      </c>
      <c r="F54" s="263" t="e">
        <f>#REF!</f>
        <v>#REF!</v>
      </c>
      <c r="G54" s="262" t="e">
        <f>#REF!</f>
        <v>#REF!</v>
      </c>
      <c r="H54" s="311" t="e">
        <f>#REF!</f>
        <v>#REF!</v>
      </c>
      <c r="I54" s="316">
        <f>I55+I57+I59</f>
        <v>336.87</v>
      </c>
    </row>
    <row r="55" spans="1:9" ht="25.5">
      <c r="A55" s="293" t="s">
        <v>413</v>
      </c>
      <c r="B55" s="26"/>
      <c r="C55" s="292" t="s">
        <v>411</v>
      </c>
      <c r="D55" s="259">
        <f>D56</f>
        <v>188.86</v>
      </c>
      <c r="E55" s="269" t="e">
        <f>#REF!</f>
        <v>#REF!</v>
      </c>
      <c r="F55" s="263" t="e">
        <f>#REF!</f>
        <v>#REF!</v>
      </c>
      <c r="G55" s="262" t="e">
        <f>#REF!</f>
        <v>#REF!</v>
      </c>
      <c r="H55" s="311" t="e">
        <f>#REF!</f>
        <v>#REF!</v>
      </c>
      <c r="I55" s="316">
        <f>I56</f>
        <v>199.63</v>
      </c>
    </row>
    <row r="56" spans="1:9" ht="25.5">
      <c r="A56" s="293"/>
      <c r="B56" s="26" t="s">
        <v>139</v>
      </c>
      <c r="C56" s="292" t="s">
        <v>379</v>
      </c>
      <c r="D56" s="259">
        <v>188.86</v>
      </c>
      <c r="E56" s="269"/>
      <c r="F56" s="263"/>
      <c r="G56" s="262"/>
      <c r="H56" s="311"/>
      <c r="I56" s="316">
        <v>199.63</v>
      </c>
    </row>
    <row r="57" spans="1:9" ht="38.25">
      <c r="A57" s="293" t="s">
        <v>414</v>
      </c>
      <c r="B57" s="26"/>
      <c r="C57" s="292" t="s">
        <v>567</v>
      </c>
      <c r="D57" s="259">
        <f>D58</f>
        <v>84</v>
      </c>
      <c r="E57" s="266">
        <v>808</v>
      </c>
      <c r="F57" s="257"/>
      <c r="G57" s="265"/>
      <c r="H57" s="312"/>
      <c r="I57" s="316">
        <f>I58</f>
        <v>84</v>
      </c>
    </row>
    <row r="58" spans="1:9" ht="25.5">
      <c r="A58" s="293"/>
      <c r="B58" s="26" t="s">
        <v>139</v>
      </c>
      <c r="C58" s="292" t="s">
        <v>379</v>
      </c>
      <c r="D58" s="259">
        <v>84</v>
      </c>
      <c r="E58" s="266"/>
      <c r="F58" s="257"/>
      <c r="G58" s="265"/>
      <c r="H58" s="312"/>
      <c r="I58" s="316">
        <v>84</v>
      </c>
    </row>
    <row r="59" spans="1:9" ht="12.75">
      <c r="A59" s="293" t="s">
        <v>415</v>
      </c>
      <c r="B59" s="26"/>
      <c r="C59" s="292" t="s">
        <v>412</v>
      </c>
      <c r="D59" s="259">
        <f aca="true" t="shared" si="1" ref="D59:I59">D60</f>
        <v>48.4</v>
      </c>
      <c r="E59" s="264" t="e">
        <f t="shared" si="1"/>
        <v>#REF!</v>
      </c>
      <c r="F59" s="263" t="e">
        <f t="shared" si="1"/>
        <v>#REF!</v>
      </c>
      <c r="G59" s="262" t="e">
        <f t="shared" si="1"/>
        <v>#REF!</v>
      </c>
      <c r="H59" s="311" t="e">
        <f t="shared" si="1"/>
        <v>#REF!</v>
      </c>
      <c r="I59" s="316">
        <f t="shared" si="1"/>
        <v>53.24</v>
      </c>
    </row>
    <row r="60" spans="1:9" ht="25.5">
      <c r="A60" s="26"/>
      <c r="B60" s="26" t="s">
        <v>139</v>
      </c>
      <c r="C60" s="271" t="s">
        <v>379</v>
      </c>
      <c r="D60" s="259">
        <v>48.4</v>
      </c>
      <c r="E60" s="264" t="e">
        <f>#REF!+#REF!</f>
        <v>#REF!</v>
      </c>
      <c r="F60" s="263" t="e">
        <f>#REF!+#REF!</f>
        <v>#REF!</v>
      </c>
      <c r="G60" s="262" t="e">
        <f>#REF!+#REF!</f>
        <v>#REF!</v>
      </c>
      <c r="H60" s="311" t="e">
        <f>#REF!+#REF!</f>
        <v>#REF!</v>
      </c>
      <c r="I60" s="316">
        <v>53.24</v>
      </c>
    </row>
    <row r="61" spans="1:9" ht="25.5">
      <c r="A61" s="293" t="s">
        <v>422</v>
      </c>
      <c r="B61" s="26"/>
      <c r="C61" s="271" t="s">
        <v>416</v>
      </c>
      <c r="D61" s="259">
        <f>D62+D64+D68+D70</f>
        <v>4990.98</v>
      </c>
      <c r="E61" s="264"/>
      <c r="F61" s="263"/>
      <c r="G61" s="262"/>
      <c r="H61" s="311"/>
      <c r="I61" s="317">
        <f>I62+I64+I68+I70</f>
        <v>5048.44</v>
      </c>
    </row>
    <row r="62" spans="1:9" ht="12.75">
      <c r="A62" s="293" t="s">
        <v>423</v>
      </c>
      <c r="B62" s="26"/>
      <c r="C62" s="260" t="s">
        <v>417</v>
      </c>
      <c r="D62" s="259">
        <f>D63</f>
        <v>961.57</v>
      </c>
      <c r="E62" s="264"/>
      <c r="F62" s="263"/>
      <c r="G62" s="262"/>
      <c r="H62" s="311"/>
      <c r="I62" s="319">
        <f>I63</f>
        <v>961.57</v>
      </c>
    </row>
    <row r="63" spans="1:9" ht="51">
      <c r="A63" s="293"/>
      <c r="B63" s="26" t="s">
        <v>138</v>
      </c>
      <c r="C63" s="260" t="s">
        <v>331</v>
      </c>
      <c r="D63" s="259">
        <v>961.57</v>
      </c>
      <c r="E63" s="264"/>
      <c r="F63" s="263"/>
      <c r="G63" s="262"/>
      <c r="H63" s="311"/>
      <c r="I63" s="317">
        <v>961.57</v>
      </c>
    </row>
    <row r="64" spans="1:9" ht="12.75">
      <c r="A64" s="293" t="s">
        <v>424</v>
      </c>
      <c r="B64" s="26"/>
      <c r="C64" s="260" t="s">
        <v>402</v>
      </c>
      <c r="D64" s="259">
        <f>D65+D66+D67</f>
        <v>4027.21</v>
      </c>
      <c r="E64" s="264"/>
      <c r="F64" s="263"/>
      <c r="G64" s="262"/>
      <c r="H64" s="311"/>
      <c r="I64" s="317">
        <f>I65+I66+I67</f>
        <v>4084.67</v>
      </c>
    </row>
    <row r="65" spans="1:9" ht="51">
      <c r="A65" s="293"/>
      <c r="B65" s="26" t="s">
        <v>138</v>
      </c>
      <c r="C65" s="260" t="s">
        <v>331</v>
      </c>
      <c r="D65" s="259">
        <v>2470.68</v>
      </c>
      <c r="E65" s="264"/>
      <c r="F65" s="263"/>
      <c r="G65" s="262"/>
      <c r="H65" s="311"/>
      <c r="I65" s="317">
        <v>2486.29</v>
      </c>
    </row>
    <row r="66" spans="1:9" ht="25.5">
      <c r="A66" s="293"/>
      <c r="B66" s="26" t="s">
        <v>139</v>
      </c>
      <c r="C66" s="260" t="s">
        <v>379</v>
      </c>
      <c r="D66" s="259">
        <v>1536.18</v>
      </c>
      <c r="E66" s="264"/>
      <c r="F66" s="263"/>
      <c r="G66" s="262"/>
      <c r="H66" s="311"/>
      <c r="I66" s="317">
        <v>1575.99</v>
      </c>
    </row>
    <row r="67" spans="1:9" ht="12.75">
      <c r="A67" s="293"/>
      <c r="B67" s="26" t="s">
        <v>140</v>
      </c>
      <c r="C67" s="260" t="s">
        <v>141</v>
      </c>
      <c r="D67" s="259">
        <v>20.35</v>
      </c>
      <c r="E67" s="264"/>
      <c r="F67" s="263"/>
      <c r="G67" s="262"/>
      <c r="H67" s="311"/>
      <c r="I67" s="319">
        <v>22.39</v>
      </c>
    </row>
    <row r="68" spans="1:9" ht="12.75">
      <c r="A68" s="293" t="s">
        <v>425</v>
      </c>
      <c r="B68" s="26"/>
      <c r="C68" s="294" t="s">
        <v>214</v>
      </c>
      <c r="D68" s="259">
        <f>D69</f>
        <v>2.2</v>
      </c>
      <c r="E68" s="264"/>
      <c r="F68" s="263"/>
      <c r="G68" s="262"/>
      <c r="H68" s="311"/>
      <c r="I68" s="317">
        <v>2.2</v>
      </c>
    </row>
    <row r="69" spans="1:9" ht="25.5">
      <c r="A69" s="293"/>
      <c r="B69" s="26" t="s">
        <v>139</v>
      </c>
      <c r="C69" s="294" t="s">
        <v>379</v>
      </c>
      <c r="D69" s="259">
        <v>2.2</v>
      </c>
      <c r="E69" s="264"/>
      <c r="F69" s="263"/>
      <c r="G69" s="262"/>
      <c r="H69" s="311"/>
      <c r="I69" s="317">
        <v>2.2</v>
      </c>
    </row>
    <row r="70" spans="1:9" ht="25.5" hidden="1">
      <c r="A70" s="293" t="s">
        <v>426</v>
      </c>
      <c r="B70" s="26"/>
      <c r="C70" s="292" t="s">
        <v>418</v>
      </c>
      <c r="D70" s="259">
        <f>D71</f>
        <v>0</v>
      </c>
      <c r="E70" s="264"/>
      <c r="F70" s="263"/>
      <c r="G70" s="262"/>
      <c r="H70" s="311"/>
      <c r="I70" s="319">
        <f>I71</f>
        <v>0</v>
      </c>
    </row>
    <row r="71" spans="1:9" ht="51" hidden="1">
      <c r="A71" s="293"/>
      <c r="B71" s="26" t="s">
        <v>138</v>
      </c>
      <c r="C71" s="292" t="s">
        <v>331</v>
      </c>
      <c r="D71" s="259">
        <v>0</v>
      </c>
      <c r="E71" s="264"/>
      <c r="F71" s="263"/>
      <c r="G71" s="262"/>
      <c r="H71" s="311"/>
      <c r="I71" s="317">
        <v>0</v>
      </c>
    </row>
    <row r="72" spans="1:9" ht="12.75">
      <c r="A72" s="293" t="s">
        <v>427</v>
      </c>
      <c r="B72" s="26"/>
      <c r="C72" s="291" t="s">
        <v>419</v>
      </c>
      <c r="D72" s="259">
        <f>D73+D75+D77+D79+D81</f>
        <v>253.8</v>
      </c>
      <c r="E72" s="264"/>
      <c r="F72" s="263"/>
      <c r="G72" s="262"/>
      <c r="H72" s="311"/>
      <c r="I72" s="317">
        <f>I73+I75+I77+I79+I81</f>
        <v>253.8</v>
      </c>
    </row>
    <row r="73" spans="1:9" ht="25.5">
      <c r="A73" s="293" t="s">
        <v>428</v>
      </c>
      <c r="B73" s="26"/>
      <c r="C73" s="292" t="s">
        <v>178</v>
      </c>
      <c r="D73" s="295">
        <f>D74</f>
        <v>119.5</v>
      </c>
      <c r="E73" s="264"/>
      <c r="F73" s="263"/>
      <c r="G73" s="262"/>
      <c r="H73" s="311"/>
      <c r="I73" s="319">
        <f>I74</f>
        <v>119.5</v>
      </c>
    </row>
    <row r="74" spans="1:9" ht="12.75">
      <c r="A74" s="293"/>
      <c r="B74" s="26" t="s">
        <v>212</v>
      </c>
      <c r="C74" s="292" t="s">
        <v>185</v>
      </c>
      <c r="D74" s="295">
        <v>119.5</v>
      </c>
      <c r="E74" s="264"/>
      <c r="F74" s="263"/>
      <c r="G74" s="262"/>
      <c r="H74" s="311"/>
      <c r="I74" s="317">
        <v>119.5</v>
      </c>
    </row>
    <row r="75" spans="1:9" ht="16.5" customHeight="1">
      <c r="A75" s="293" t="s">
        <v>429</v>
      </c>
      <c r="B75" s="26"/>
      <c r="C75" s="270" t="s">
        <v>53</v>
      </c>
      <c r="D75" s="295">
        <f>D76</f>
        <v>29.9</v>
      </c>
      <c r="E75" s="264"/>
      <c r="F75" s="263"/>
      <c r="G75" s="262"/>
      <c r="H75" s="311"/>
      <c r="I75" s="316">
        <f>I76</f>
        <v>29.9</v>
      </c>
    </row>
    <row r="76" spans="1:9" ht="12.75">
      <c r="A76" s="293"/>
      <c r="B76" s="26" t="s">
        <v>212</v>
      </c>
      <c r="C76" s="270" t="s">
        <v>185</v>
      </c>
      <c r="D76" s="295">
        <v>29.9</v>
      </c>
      <c r="E76" s="264"/>
      <c r="F76" s="263"/>
      <c r="G76" s="262"/>
      <c r="H76" s="311"/>
      <c r="I76" s="317">
        <v>29.9</v>
      </c>
    </row>
    <row r="77" spans="1:9" ht="25.5">
      <c r="A77" s="293" t="s">
        <v>430</v>
      </c>
      <c r="B77" s="26"/>
      <c r="C77" s="270" t="s">
        <v>286</v>
      </c>
      <c r="D77" s="295">
        <f>D78</f>
        <v>41.1</v>
      </c>
      <c r="E77" s="264"/>
      <c r="F77" s="263"/>
      <c r="G77" s="262"/>
      <c r="H77" s="311"/>
      <c r="I77" s="320">
        <f>I78</f>
        <v>41.1</v>
      </c>
    </row>
    <row r="78" spans="1:9" ht="12.75">
      <c r="A78" s="293"/>
      <c r="B78" s="26" t="s">
        <v>212</v>
      </c>
      <c r="C78" s="270" t="s">
        <v>185</v>
      </c>
      <c r="D78" s="295">
        <v>41.1</v>
      </c>
      <c r="E78" s="264"/>
      <c r="F78" s="263"/>
      <c r="G78" s="262"/>
      <c r="H78" s="311"/>
      <c r="I78" s="319">
        <v>41.1</v>
      </c>
    </row>
    <row r="79" spans="1:9" ht="25.5">
      <c r="A79" s="293" t="s">
        <v>431</v>
      </c>
      <c r="B79" s="26"/>
      <c r="C79" s="270" t="s">
        <v>420</v>
      </c>
      <c r="D79" s="295">
        <f>D80</f>
        <v>30.5</v>
      </c>
      <c r="E79" s="264"/>
      <c r="F79" s="263"/>
      <c r="G79" s="262"/>
      <c r="H79" s="311"/>
      <c r="I79" s="316">
        <f>I80</f>
        <v>30.5</v>
      </c>
    </row>
    <row r="80" spans="1:9" ht="12.75">
      <c r="A80" s="293"/>
      <c r="B80" s="26" t="s">
        <v>212</v>
      </c>
      <c r="C80" s="270" t="s">
        <v>185</v>
      </c>
      <c r="D80" s="295">
        <v>30.5</v>
      </c>
      <c r="E80" s="264"/>
      <c r="F80" s="263"/>
      <c r="G80" s="262"/>
      <c r="H80" s="311"/>
      <c r="I80" s="316">
        <v>30.5</v>
      </c>
    </row>
    <row r="81" spans="1:9" ht="32.25" customHeight="1">
      <c r="A81" s="293" t="s">
        <v>432</v>
      </c>
      <c r="B81" s="26"/>
      <c r="C81" s="270" t="s">
        <v>421</v>
      </c>
      <c r="D81" s="295">
        <f>D82</f>
        <v>32.8</v>
      </c>
      <c r="E81" s="264"/>
      <c r="F81" s="263"/>
      <c r="G81" s="262"/>
      <c r="H81" s="311"/>
      <c r="I81" s="316">
        <f>I82</f>
        <v>32.8</v>
      </c>
    </row>
    <row r="82" spans="1:9" ht="12.75">
      <c r="A82" s="293"/>
      <c r="B82" s="26" t="s">
        <v>212</v>
      </c>
      <c r="C82" s="270" t="s">
        <v>185</v>
      </c>
      <c r="D82" s="295">
        <v>32.8</v>
      </c>
      <c r="E82" s="264"/>
      <c r="F82" s="263"/>
      <c r="G82" s="262"/>
      <c r="H82" s="311"/>
      <c r="I82" s="316">
        <v>32.8</v>
      </c>
    </row>
    <row r="83" spans="1:9" ht="25.5">
      <c r="A83" s="28" t="s">
        <v>433</v>
      </c>
      <c r="B83" s="28"/>
      <c r="C83" s="268" t="s">
        <v>568</v>
      </c>
      <c r="D83" s="254">
        <f>D84+D87</f>
        <v>3685.9</v>
      </c>
      <c r="E83" s="264"/>
      <c r="F83" s="263"/>
      <c r="G83" s="262">
        <v>600</v>
      </c>
      <c r="H83" s="311"/>
      <c r="I83" s="373">
        <f>I84+I87</f>
        <v>3894.1</v>
      </c>
    </row>
    <row r="84" spans="1:9" ht="25.5">
      <c r="A84" s="26" t="s">
        <v>434</v>
      </c>
      <c r="B84" s="26"/>
      <c r="C84" s="260" t="s">
        <v>435</v>
      </c>
      <c r="D84" s="259">
        <f>D85</f>
        <v>3654</v>
      </c>
      <c r="E84" s="264"/>
      <c r="F84" s="263"/>
      <c r="G84" s="262"/>
      <c r="H84" s="311"/>
      <c r="I84" s="316">
        <f>I85</f>
        <v>3862.2</v>
      </c>
    </row>
    <row r="85" spans="1:9" ht="12.75">
      <c r="A85" s="26" t="s">
        <v>437</v>
      </c>
      <c r="B85" s="26"/>
      <c r="C85" s="260" t="s">
        <v>436</v>
      </c>
      <c r="D85" s="259">
        <f>D86</f>
        <v>3654</v>
      </c>
      <c r="E85" s="264"/>
      <c r="F85" s="263"/>
      <c r="G85" s="262"/>
      <c r="H85" s="311"/>
      <c r="I85" s="316">
        <f>I86</f>
        <v>3862.2</v>
      </c>
    </row>
    <row r="86" spans="1:9" s="249" customFormat="1" ht="24.75" customHeight="1">
      <c r="A86" s="26"/>
      <c r="B86" s="26" t="s">
        <v>139</v>
      </c>
      <c r="C86" s="260" t="s">
        <v>379</v>
      </c>
      <c r="D86" s="259">
        <v>3654</v>
      </c>
      <c r="E86" s="253" t="e">
        <f>E87+#REF!+#REF!+#REF!</f>
        <v>#REF!</v>
      </c>
      <c r="F86" s="252" t="e">
        <f>F87+#REF!+#REF!+#REF!</f>
        <v>#REF!</v>
      </c>
      <c r="G86" s="251" t="e">
        <f>G87+#REF!+#REF!+#REF!</f>
        <v>#REF!</v>
      </c>
      <c r="H86" s="310" t="e">
        <f>H87+#REF!+#REF!+#REF!</f>
        <v>#REF!</v>
      </c>
      <c r="I86" s="317">
        <v>3862.2</v>
      </c>
    </row>
    <row r="87" spans="1:9" ht="12.75">
      <c r="A87" s="26" t="s">
        <v>438</v>
      </c>
      <c r="B87" s="26"/>
      <c r="C87" s="260" t="s">
        <v>419</v>
      </c>
      <c r="D87" s="259">
        <f>D88</f>
        <v>31.9</v>
      </c>
      <c r="E87" s="264" t="e">
        <f>#REF!+#REF!</f>
        <v>#REF!</v>
      </c>
      <c r="F87" s="263" t="e">
        <f>#REF!+#REF!</f>
        <v>#REF!</v>
      </c>
      <c r="G87" s="262" t="e">
        <f>#REF!+#REF!</f>
        <v>#REF!</v>
      </c>
      <c r="H87" s="311" t="e">
        <f>#REF!+#REF!</f>
        <v>#REF!</v>
      </c>
      <c r="I87" s="316">
        <f>I88</f>
        <v>31.9</v>
      </c>
    </row>
    <row r="88" spans="1:9" ht="12.75">
      <c r="A88" s="293" t="s">
        <v>439</v>
      </c>
      <c r="B88" s="26"/>
      <c r="C88" s="270" t="s">
        <v>569</v>
      </c>
      <c r="D88" s="295">
        <f>D89</f>
        <v>31.9</v>
      </c>
      <c r="E88" s="264" t="e">
        <f>#REF!</f>
        <v>#REF!</v>
      </c>
      <c r="F88" s="263" t="e">
        <f>#REF!</f>
        <v>#REF!</v>
      </c>
      <c r="G88" s="262" t="e">
        <f>#REF!</f>
        <v>#REF!</v>
      </c>
      <c r="H88" s="311" t="e">
        <f>#REF!</f>
        <v>#REF!</v>
      </c>
      <c r="I88" s="316">
        <f>I89</f>
        <v>31.9</v>
      </c>
    </row>
    <row r="89" spans="1:9" ht="12.75">
      <c r="A89" s="28"/>
      <c r="B89" s="26" t="s">
        <v>212</v>
      </c>
      <c r="C89" s="260" t="s">
        <v>185</v>
      </c>
      <c r="D89" s="259">
        <v>31.9</v>
      </c>
      <c r="E89" s="264"/>
      <c r="F89" s="263"/>
      <c r="G89" s="262"/>
      <c r="H89" s="311"/>
      <c r="I89" s="317">
        <v>31.9</v>
      </c>
    </row>
    <row r="90" spans="1:9" ht="12.75">
      <c r="A90" s="28" t="s">
        <v>384</v>
      </c>
      <c r="B90" s="28"/>
      <c r="C90" s="268" t="s">
        <v>383</v>
      </c>
      <c r="D90" s="254">
        <f>D91+D95+D97+D103+D105+D107</f>
        <v>430.73</v>
      </c>
      <c r="E90" s="264"/>
      <c r="F90" s="263"/>
      <c r="G90" s="262"/>
      <c r="H90" s="311"/>
      <c r="I90" s="318">
        <f>I91+I93+I95+I97+I99+I101+I103</f>
        <v>402.29</v>
      </c>
    </row>
    <row r="91" spans="1:9" ht="25.5">
      <c r="A91" s="26" t="s">
        <v>441</v>
      </c>
      <c r="B91" s="28"/>
      <c r="C91" s="260" t="s">
        <v>440</v>
      </c>
      <c r="D91" s="259">
        <f>D92</f>
        <v>30.3</v>
      </c>
      <c r="E91" s="264"/>
      <c r="F91" s="263"/>
      <c r="G91" s="262"/>
      <c r="H91" s="311"/>
      <c r="I91" s="316">
        <f>I92</f>
        <v>30.3</v>
      </c>
    </row>
    <row r="92" spans="1:9" ht="12.75">
      <c r="A92" s="28"/>
      <c r="B92" s="26" t="s">
        <v>143</v>
      </c>
      <c r="C92" s="260" t="s">
        <v>144</v>
      </c>
      <c r="D92" s="259">
        <v>30.3</v>
      </c>
      <c r="E92" s="258"/>
      <c r="F92" s="257">
        <v>16.9</v>
      </c>
      <c r="G92" s="265"/>
      <c r="H92" s="312"/>
      <c r="I92" s="316">
        <v>30.3</v>
      </c>
    </row>
    <row r="93" spans="1:9" ht="25.5" hidden="1">
      <c r="A93" s="26" t="s">
        <v>442</v>
      </c>
      <c r="B93" s="28"/>
      <c r="C93" s="260" t="s">
        <v>382</v>
      </c>
      <c r="D93" s="259">
        <f>D94</f>
        <v>0</v>
      </c>
      <c r="E93" s="258">
        <v>957.6</v>
      </c>
      <c r="F93" s="257"/>
      <c r="G93" s="265"/>
      <c r="H93" s="312"/>
      <c r="I93" s="316">
        <f>I94</f>
        <v>0</v>
      </c>
    </row>
    <row r="94" spans="1:9" ht="25.5" hidden="1">
      <c r="A94" s="28"/>
      <c r="B94" s="26" t="s">
        <v>142</v>
      </c>
      <c r="C94" s="260" t="s">
        <v>343</v>
      </c>
      <c r="D94" s="259">
        <v>0</v>
      </c>
      <c r="E94" s="264">
        <f>E95</f>
        <v>40</v>
      </c>
      <c r="F94" s="263">
        <f>F95</f>
        <v>0</v>
      </c>
      <c r="G94" s="262">
        <f>G95</f>
        <v>0</v>
      </c>
      <c r="H94" s="311">
        <f>H95</f>
        <v>0</v>
      </c>
      <c r="I94" s="316">
        <v>0</v>
      </c>
    </row>
    <row r="95" spans="1:9" ht="12.75">
      <c r="A95" s="26" t="s">
        <v>443</v>
      </c>
      <c r="B95" s="26"/>
      <c r="C95" s="260" t="s">
        <v>91</v>
      </c>
      <c r="D95" s="259">
        <v>20</v>
      </c>
      <c r="E95" s="258">
        <v>40</v>
      </c>
      <c r="F95" s="257"/>
      <c r="G95" s="265"/>
      <c r="H95" s="312"/>
      <c r="I95" s="317">
        <f>I96</f>
        <v>20</v>
      </c>
    </row>
    <row r="96" spans="1:9" ht="12.75">
      <c r="A96" s="28"/>
      <c r="B96" s="26" t="s">
        <v>140</v>
      </c>
      <c r="C96" s="260" t="s">
        <v>141</v>
      </c>
      <c r="D96" s="259">
        <f>D95</f>
        <v>20</v>
      </c>
      <c r="E96" s="264">
        <f>E97</f>
        <v>300</v>
      </c>
      <c r="F96" s="263">
        <f>F97</f>
        <v>0</v>
      </c>
      <c r="G96" s="262">
        <f>G97</f>
        <v>0</v>
      </c>
      <c r="H96" s="311">
        <f>H97</f>
        <v>0</v>
      </c>
      <c r="I96" s="319">
        <v>20</v>
      </c>
    </row>
    <row r="97" spans="1:9" ht="12.75">
      <c r="A97" s="26" t="s">
        <v>444</v>
      </c>
      <c r="B97" s="26"/>
      <c r="C97" s="260" t="s">
        <v>84</v>
      </c>
      <c r="D97" s="259">
        <f>D98</f>
        <v>62.53</v>
      </c>
      <c r="E97" s="258">
        <v>300</v>
      </c>
      <c r="F97" s="257"/>
      <c r="G97" s="265"/>
      <c r="H97" s="312"/>
      <c r="I97" s="317">
        <f>I98</f>
        <v>66.09</v>
      </c>
    </row>
    <row r="98" spans="1:9" ht="25.5">
      <c r="A98" s="26"/>
      <c r="B98" s="26" t="s">
        <v>139</v>
      </c>
      <c r="C98" s="260" t="s">
        <v>379</v>
      </c>
      <c r="D98" s="259">
        <v>62.53</v>
      </c>
      <c r="E98" s="264">
        <f>E99</f>
        <v>4211.65</v>
      </c>
      <c r="F98" s="263">
        <f>F99</f>
        <v>0</v>
      </c>
      <c r="G98" s="262">
        <f>G99</f>
        <v>0</v>
      </c>
      <c r="H98" s="311">
        <f>H99</f>
        <v>0</v>
      </c>
      <c r="I98" s="319">
        <v>66.09</v>
      </c>
    </row>
    <row r="99" spans="1:9" ht="25.5" hidden="1">
      <c r="A99" s="26" t="s">
        <v>445</v>
      </c>
      <c r="B99" s="26"/>
      <c r="C99" s="260" t="s">
        <v>380</v>
      </c>
      <c r="D99" s="259">
        <f>D100</f>
        <v>0</v>
      </c>
      <c r="E99" s="266">
        <v>4211.65</v>
      </c>
      <c r="F99" s="257"/>
      <c r="G99" s="265"/>
      <c r="H99" s="312"/>
      <c r="I99" s="317">
        <f>I100</f>
        <v>0</v>
      </c>
    </row>
    <row r="100" spans="1:9" ht="12.75" hidden="1">
      <c r="A100" s="26"/>
      <c r="B100" s="26" t="s">
        <v>140</v>
      </c>
      <c r="C100" s="260" t="s">
        <v>141</v>
      </c>
      <c r="D100" s="259">
        <v>0</v>
      </c>
      <c r="E100" s="264">
        <f>E101</f>
        <v>172.5</v>
      </c>
      <c r="F100" s="263">
        <f>F101</f>
        <v>0</v>
      </c>
      <c r="G100" s="262">
        <f>G101</f>
        <v>0</v>
      </c>
      <c r="H100" s="311">
        <f>H101</f>
        <v>0</v>
      </c>
      <c r="I100" s="317">
        <v>0</v>
      </c>
    </row>
    <row r="101" spans="1:9" ht="12.75" hidden="1">
      <c r="A101" s="302" t="s">
        <v>570</v>
      </c>
      <c r="B101" s="26"/>
      <c r="C101" s="303" t="s">
        <v>594</v>
      </c>
      <c r="D101" s="295">
        <f>D102</f>
        <v>0</v>
      </c>
      <c r="E101" s="266">
        <v>172.5</v>
      </c>
      <c r="F101" s="257"/>
      <c r="G101" s="265"/>
      <c r="H101" s="312"/>
      <c r="I101" s="316">
        <f>I102</f>
        <v>0</v>
      </c>
    </row>
    <row r="102" spans="1:9" ht="12.75" hidden="1">
      <c r="A102" s="302"/>
      <c r="B102" s="26" t="s">
        <v>140</v>
      </c>
      <c r="C102" s="303" t="s">
        <v>141</v>
      </c>
      <c r="D102" s="295">
        <v>0</v>
      </c>
      <c r="E102" s="264" t="e">
        <f>#REF!</f>
        <v>#REF!</v>
      </c>
      <c r="F102" s="263" t="e">
        <f>#REF!</f>
        <v>#REF!</v>
      </c>
      <c r="G102" s="262" t="e">
        <f>#REF!</f>
        <v>#REF!</v>
      </c>
      <c r="H102" s="311" t="e">
        <f>#REF!</f>
        <v>#REF!</v>
      </c>
      <c r="I102" s="316">
        <v>0</v>
      </c>
    </row>
    <row r="103" spans="1:9" ht="25.5">
      <c r="A103" s="302" t="s">
        <v>475</v>
      </c>
      <c r="B103" s="26"/>
      <c r="C103" s="303" t="s">
        <v>282</v>
      </c>
      <c r="D103" s="295">
        <f>D104</f>
        <v>285.9</v>
      </c>
      <c r="E103" s="264"/>
      <c r="F103" s="263"/>
      <c r="G103" s="262"/>
      <c r="H103" s="311"/>
      <c r="I103" s="317">
        <f>I104</f>
        <v>285.9</v>
      </c>
    </row>
    <row r="104" spans="1:9" ht="12.75">
      <c r="A104" s="302"/>
      <c r="B104" s="26" t="s">
        <v>212</v>
      </c>
      <c r="C104" s="303" t="s">
        <v>185</v>
      </c>
      <c r="D104" s="295">
        <v>285.9</v>
      </c>
      <c r="E104" s="264"/>
      <c r="F104" s="263"/>
      <c r="G104" s="262"/>
      <c r="H104" s="311"/>
      <c r="I104" s="317">
        <v>285.9</v>
      </c>
    </row>
    <row r="105" spans="1:9" ht="25.5">
      <c r="A105" s="26" t="s">
        <v>617</v>
      </c>
      <c r="B105" s="26"/>
      <c r="C105" s="306" t="s">
        <v>618</v>
      </c>
      <c r="D105" s="295">
        <f>D106</f>
        <v>16</v>
      </c>
      <c r="E105" s="264"/>
      <c r="F105" s="263"/>
      <c r="G105" s="262"/>
      <c r="H105" s="311"/>
      <c r="I105" s="320">
        <f>I106</f>
        <v>0</v>
      </c>
    </row>
    <row r="106" spans="1:9" ht="12.75">
      <c r="A106" s="26"/>
      <c r="B106" s="26" t="s">
        <v>212</v>
      </c>
      <c r="C106" s="306" t="s">
        <v>185</v>
      </c>
      <c r="D106" s="295">
        <v>16</v>
      </c>
      <c r="E106" s="264"/>
      <c r="F106" s="263"/>
      <c r="G106" s="262"/>
      <c r="H106" s="311"/>
      <c r="I106" s="320">
        <v>0</v>
      </c>
    </row>
    <row r="107" spans="1:9" ht="25.5">
      <c r="A107" s="26" t="s">
        <v>619</v>
      </c>
      <c r="B107" s="26"/>
      <c r="C107" s="306" t="s">
        <v>620</v>
      </c>
      <c r="D107" s="295">
        <f>D108</f>
        <v>16</v>
      </c>
      <c r="E107" s="264"/>
      <c r="F107" s="263"/>
      <c r="G107" s="262"/>
      <c r="H107" s="311"/>
      <c r="I107" s="320">
        <f>I108</f>
        <v>0</v>
      </c>
    </row>
    <row r="108" spans="1:9" ht="12.75">
      <c r="A108" s="26"/>
      <c r="B108" s="26" t="s">
        <v>212</v>
      </c>
      <c r="C108" s="306" t="s">
        <v>185</v>
      </c>
      <c r="D108" s="295">
        <v>16</v>
      </c>
      <c r="E108" s="264"/>
      <c r="F108" s="263"/>
      <c r="G108" s="262"/>
      <c r="H108" s="311"/>
      <c r="I108" s="320">
        <v>0</v>
      </c>
    </row>
    <row r="109" spans="1:9" ht="12.75">
      <c r="A109" s="28"/>
      <c r="B109" s="28"/>
      <c r="C109" s="76" t="s">
        <v>188</v>
      </c>
      <c r="D109" s="254">
        <f>D8+D18+D23+D44+D48+D83+D90</f>
        <v>28491.93</v>
      </c>
      <c r="E109" s="258"/>
      <c r="F109" s="257"/>
      <c r="G109" s="265">
        <v>4706.4</v>
      </c>
      <c r="H109" s="312"/>
      <c r="I109" s="327">
        <f>I90+I83+I48+I23+I8</f>
        <v>27785.73</v>
      </c>
    </row>
    <row r="110" spans="5:8" ht="12.75">
      <c r="E110" s="264">
        <f>E111</f>
        <v>0</v>
      </c>
      <c r="F110" s="263">
        <f>F111</f>
        <v>0</v>
      </c>
      <c r="G110" s="262">
        <f>G111</f>
        <v>300</v>
      </c>
      <c r="H110" s="261">
        <f>H111</f>
        <v>0</v>
      </c>
    </row>
    <row r="111" spans="5:8" ht="12.75">
      <c r="E111" s="258"/>
      <c r="F111" s="257"/>
      <c r="G111" s="256">
        <v>300</v>
      </c>
      <c r="H111" s="255"/>
    </row>
    <row r="112" spans="1:8" s="249" customFormat="1" ht="12.75">
      <c r="A112" s="248"/>
      <c r="B112" s="248"/>
      <c r="C112" s="248"/>
      <c r="D112" s="247"/>
      <c r="E112" s="253" t="e">
        <f>#REF!+#REF!+E8+#REF!+#REF!+#REF!+#REF!+E44+E49+E86+#REF!+#REF!+#REF!+#REF!+#REF!+#REF!</f>
        <v>#REF!</v>
      </c>
      <c r="F112" s="252" t="e">
        <f>#REF!+#REF!+F8+#REF!+#REF!+#REF!+#REF!+F44+F49+F86+#REF!+#REF!+#REF!+#REF!+#REF!+#REF!</f>
        <v>#REF!</v>
      </c>
      <c r="G112" s="251" t="e">
        <f>#REF!+#REF!+G8+#REF!+#REF!+#REF!+#REF!+G44+G49+G86+#REF!+#REF!+#REF!+#REF!+#REF!+#REF!</f>
        <v>#REF!</v>
      </c>
      <c r="H112" s="250" t="e">
        <f>#REF!+#REF!+H8+#REF!+#REF!+#REF!+#REF!+H44+H49+H86+#REF!+#REF!+#REF!+#REF!+#REF!+#REF!</f>
        <v>#REF!</v>
      </c>
    </row>
    <row r="114" ht="12.75">
      <c r="C114" s="364"/>
    </row>
  </sheetData>
  <sheetProtection/>
  <mergeCells count="3">
    <mergeCell ref="C1:D1"/>
    <mergeCell ref="C2:D2"/>
    <mergeCell ref="A4:D4"/>
  </mergeCells>
  <printOptions/>
  <pageMargins left="0.3937007874015748" right="0" top="0.3937007874015748" bottom="0" header="0.5118110236220472" footer="0.5118110236220472"/>
  <pageSetup fitToHeight="15" fitToWidth="1" horizontalDpi="600" verticalDpi="600" orientation="portrait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179"/>
  <sheetViews>
    <sheetView zoomScalePageLayoutView="0" workbookViewId="0" topLeftCell="B139">
      <selection activeCell="E147" sqref="E147"/>
    </sheetView>
  </sheetViews>
  <sheetFormatPr defaultColWidth="9.140625" defaultRowHeight="12.75"/>
  <cols>
    <col min="1" max="1" width="9.140625" style="34" customWidth="1"/>
    <col min="2" max="2" width="7.00390625" style="34" customWidth="1"/>
    <col min="3" max="3" width="14.421875" style="34" customWidth="1"/>
    <col min="4" max="4" width="5.421875" style="34" customWidth="1"/>
    <col min="5" max="5" width="58.28125" style="43" customWidth="1"/>
    <col min="6" max="6" width="11.00390625" style="116" bestFit="1" customWidth="1"/>
    <col min="7" max="7" width="12.421875" style="34" hidden="1" customWidth="1"/>
    <col min="8" max="10" width="11.421875" style="34" hidden="1" customWidth="1"/>
    <col min="11" max="11" width="10.421875" style="34" hidden="1" customWidth="1"/>
    <col min="12" max="12" width="12.421875" style="34" hidden="1" customWidth="1"/>
    <col min="13" max="14" width="9.140625" style="35" hidden="1" customWidth="1"/>
    <col min="15" max="16384" width="9.140625" style="34" customWidth="1"/>
  </cols>
  <sheetData>
    <row r="1" spans="2:6" ht="12.75">
      <c r="B1" s="33"/>
      <c r="C1" s="33"/>
      <c r="D1" s="33"/>
      <c r="E1" s="430" t="s">
        <v>351</v>
      </c>
      <c r="F1" s="430"/>
    </row>
    <row r="2" spans="2:6" ht="12.75">
      <c r="B2" s="33"/>
      <c r="C2" s="33"/>
      <c r="D2" s="33"/>
      <c r="E2" s="451" t="s">
        <v>622</v>
      </c>
      <c r="F2" s="451"/>
    </row>
    <row r="3" spans="2:6" ht="12.75">
      <c r="B3" s="33"/>
      <c r="C3" s="33"/>
      <c r="D3" s="33"/>
      <c r="E3" s="452"/>
      <c r="F3" s="452"/>
    </row>
    <row r="4" spans="2:6" ht="12.75">
      <c r="B4" s="33"/>
      <c r="C4" s="33"/>
      <c r="D4" s="33"/>
      <c r="E4" s="87"/>
      <c r="F4" s="114"/>
    </row>
    <row r="5" spans="1:14" s="78" customFormat="1" ht="15.75" customHeight="1">
      <c r="A5" s="449" t="s">
        <v>474</v>
      </c>
      <c r="B5" s="450"/>
      <c r="C5" s="450"/>
      <c r="D5" s="450"/>
      <c r="E5" s="450"/>
      <c r="F5" s="450"/>
      <c r="G5" s="450"/>
      <c r="M5" s="79"/>
      <c r="N5" s="79"/>
    </row>
    <row r="6" spans="1:14" ht="33.75">
      <c r="A6" s="40" t="s">
        <v>22</v>
      </c>
      <c r="B6" s="36" t="s">
        <v>205</v>
      </c>
      <c r="C6" s="36" t="s">
        <v>206</v>
      </c>
      <c r="D6" s="36" t="s">
        <v>207</v>
      </c>
      <c r="E6" s="128" t="s">
        <v>208</v>
      </c>
      <c r="F6" s="115" t="s">
        <v>118</v>
      </c>
      <c r="G6" s="88" t="s">
        <v>209</v>
      </c>
      <c r="H6" s="89" t="s">
        <v>148</v>
      </c>
      <c r="I6" s="90" t="s">
        <v>201</v>
      </c>
      <c r="J6" s="91" t="s">
        <v>149</v>
      </c>
      <c r="K6" s="92" t="s">
        <v>70</v>
      </c>
      <c r="L6" s="93" t="s">
        <v>202</v>
      </c>
      <c r="M6" s="37"/>
      <c r="N6" s="37"/>
    </row>
    <row r="7" spans="1:14" s="81" customFormat="1" ht="10.5">
      <c r="A7" s="80"/>
      <c r="B7" s="38" t="s">
        <v>71</v>
      </c>
      <c r="C7" s="38" t="s">
        <v>210</v>
      </c>
      <c r="D7" s="38" t="s">
        <v>211</v>
      </c>
      <c r="E7" s="118">
        <v>4</v>
      </c>
      <c r="F7" s="117">
        <v>5</v>
      </c>
      <c r="G7" s="94"/>
      <c r="H7" s="95"/>
      <c r="I7" s="96"/>
      <c r="J7" s="97"/>
      <c r="K7" s="98"/>
      <c r="L7" s="99"/>
      <c r="M7" s="80"/>
      <c r="N7" s="80"/>
    </row>
    <row r="8" spans="1:14" s="126" customFormat="1" ht="15.75">
      <c r="A8" s="39" t="s">
        <v>23</v>
      </c>
      <c r="B8" s="127"/>
      <c r="C8" s="39"/>
      <c r="D8" s="39"/>
      <c r="E8" s="167" t="s">
        <v>24</v>
      </c>
      <c r="F8" s="227">
        <f>F9+F66+F72+F78+F107+F141+F145+F165</f>
        <v>53899.47</v>
      </c>
      <c r="G8" s="119"/>
      <c r="H8" s="120"/>
      <c r="I8" s="121"/>
      <c r="J8" s="122"/>
      <c r="K8" s="123"/>
      <c r="L8" s="124"/>
      <c r="M8" s="125"/>
      <c r="N8" s="125"/>
    </row>
    <row r="9" spans="1:6" ht="12.75">
      <c r="A9" s="40"/>
      <c r="B9" s="39" t="s">
        <v>175</v>
      </c>
      <c r="C9" s="39"/>
      <c r="D9" s="39"/>
      <c r="E9" s="76" t="s">
        <v>176</v>
      </c>
      <c r="F9" s="228">
        <f>F10+F15+F48+F52</f>
        <v>5850.87</v>
      </c>
    </row>
    <row r="10" spans="1:6" ht="25.5">
      <c r="A10" s="40"/>
      <c r="B10" s="24" t="s">
        <v>177</v>
      </c>
      <c r="C10" s="24"/>
      <c r="D10" s="24"/>
      <c r="E10" s="1" t="s">
        <v>180</v>
      </c>
      <c r="F10" s="229">
        <f>F12</f>
        <v>961.57</v>
      </c>
    </row>
    <row r="11" spans="1:6" ht="38.25">
      <c r="A11" s="40"/>
      <c r="B11" s="24"/>
      <c r="C11" s="24" t="s">
        <v>401</v>
      </c>
      <c r="D11" s="24"/>
      <c r="E11" s="1" t="s">
        <v>566</v>
      </c>
      <c r="F11" s="229">
        <f>F12</f>
        <v>961.57</v>
      </c>
    </row>
    <row r="12" spans="1:6" ht="25.5">
      <c r="A12" s="40"/>
      <c r="B12" s="24"/>
      <c r="C12" s="24" t="s">
        <v>422</v>
      </c>
      <c r="D12" s="24"/>
      <c r="E12" s="1" t="s">
        <v>181</v>
      </c>
      <c r="F12" s="229">
        <f>F13</f>
        <v>961.57</v>
      </c>
    </row>
    <row r="13" spans="1:6" ht="12.75">
      <c r="A13" s="40"/>
      <c r="B13" s="24"/>
      <c r="C13" s="24" t="s">
        <v>423</v>
      </c>
      <c r="D13" s="24"/>
      <c r="E13" s="1" t="s">
        <v>182</v>
      </c>
      <c r="F13" s="229">
        <f>F14</f>
        <v>961.57</v>
      </c>
    </row>
    <row r="14" spans="1:6" ht="51">
      <c r="A14" s="40"/>
      <c r="B14" s="24"/>
      <c r="C14" s="24"/>
      <c r="D14" s="24" t="s">
        <v>138</v>
      </c>
      <c r="E14" s="1" t="s">
        <v>331</v>
      </c>
      <c r="F14" s="231">
        <v>961.57</v>
      </c>
    </row>
    <row r="15" spans="1:6" ht="38.25">
      <c r="A15" s="40"/>
      <c r="B15" s="24" t="s">
        <v>183</v>
      </c>
      <c r="C15" s="24"/>
      <c r="D15" s="24"/>
      <c r="E15" s="1" t="s">
        <v>184</v>
      </c>
      <c r="F15" s="231">
        <f>F16+F35+F39</f>
        <v>4334.7</v>
      </c>
    </row>
    <row r="16" spans="1:6" ht="38.25">
      <c r="A16" s="40"/>
      <c r="B16" s="24"/>
      <c r="C16" s="220" t="s">
        <v>401</v>
      </c>
      <c r="D16" s="24"/>
      <c r="E16" s="1" t="s">
        <v>566</v>
      </c>
      <c r="F16" s="231">
        <f>F17+F24</f>
        <v>3984.9</v>
      </c>
    </row>
    <row r="17" spans="1:6" ht="12.75">
      <c r="A17" s="40"/>
      <c r="B17" s="24"/>
      <c r="C17" s="24" t="s">
        <v>422</v>
      </c>
      <c r="D17" s="24"/>
      <c r="E17" s="1" t="s">
        <v>477</v>
      </c>
      <c r="F17" s="231">
        <f>F18+F22</f>
        <v>3731.1</v>
      </c>
    </row>
    <row r="18" spans="1:6" ht="12.75">
      <c r="A18" s="40"/>
      <c r="B18" s="24"/>
      <c r="C18" s="24" t="s">
        <v>424</v>
      </c>
      <c r="D18" s="24"/>
      <c r="E18" s="1" t="s">
        <v>402</v>
      </c>
      <c r="F18" s="231">
        <f>F19+F20+F21</f>
        <v>3728.9</v>
      </c>
    </row>
    <row r="19" spans="1:6" ht="51">
      <c r="A19" s="40"/>
      <c r="B19" s="24"/>
      <c r="C19" s="24"/>
      <c r="D19" s="24" t="s">
        <v>138</v>
      </c>
      <c r="E19" s="1" t="s">
        <v>331</v>
      </c>
      <c r="F19" s="231">
        <v>2314.37</v>
      </c>
    </row>
    <row r="20" spans="1:6" ht="25.5">
      <c r="A20" s="40"/>
      <c r="B20" s="24"/>
      <c r="C20" s="24"/>
      <c r="D20" s="24" t="s">
        <v>139</v>
      </c>
      <c r="E20" s="1" t="s">
        <v>379</v>
      </c>
      <c r="F20" s="231">
        <v>1396.03</v>
      </c>
    </row>
    <row r="21" spans="1:6" ht="12.75">
      <c r="A21" s="40"/>
      <c r="B21" s="24"/>
      <c r="C21" s="24"/>
      <c r="D21" s="24" t="s">
        <v>140</v>
      </c>
      <c r="E21" s="1" t="s">
        <v>141</v>
      </c>
      <c r="F21" s="231">
        <v>18.5</v>
      </c>
    </row>
    <row r="22" spans="1:6" ht="12.75">
      <c r="A22" s="40"/>
      <c r="B22" s="24"/>
      <c r="C22" s="24" t="s">
        <v>425</v>
      </c>
      <c r="D22" s="24"/>
      <c r="E22" s="1" t="s">
        <v>214</v>
      </c>
      <c r="F22" s="231">
        <f>F23</f>
        <v>2.2</v>
      </c>
    </row>
    <row r="23" spans="1:6" ht="25.5">
      <c r="A23" s="40"/>
      <c r="B23" s="24"/>
      <c r="C23" s="24"/>
      <c r="D23" s="24" t="s">
        <v>139</v>
      </c>
      <c r="E23" s="1" t="s">
        <v>379</v>
      </c>
      <c r="F23" s="231">
        <v>2.2</v>
      </c>
    </row>
    <row r="24" spans="1:6" ht="12.75">
      <c r="A24" s="40"/>
      <c r="B24" s="24"/>
      <c r="C24" s="24" t="s">
        <v>427</v>
      </c>
      <c r="D24" s="24"/>
      <c r="E24" s="1" t="s">
        <v>482</v>
      </c>
      <c r="F24" s="231">
        <f>F25+F27+F29+F31+F33</f>
        <v>253.8</v>
      </c>
    </row>
    <row r="25" spans="1:6" ht="25.5">
      <c r="A25" s="40"/>
      <c r="B25" s="24"/>
      <c r="C25" s="24" t="s">
        <v>428</v>
      </c>
      <c r="D25" s="24"/>
      <c r="E25" s="1" t="s">
        <v>178</v>
      </c>
      <c r="F25" s="231">
        <f>F26</f>
        <v>119.5</v>
      </c>
    </row>
    <row r="26" spans="1:6" ht="12.75">
      <c r="A26" s="40"/>
      <c r="B26" s="24"/>
      <c r="C26" s="24"/>
      <c r="D26" s="24" t="s">
        <v>212</v>
      </c>
      <c r="E26" s="144" t="s">
        <v>185</v>
      </c>
      <c r="F26" s="231">
        <v>119.5</v>
      </c>
    </row>
    <row r="27" spans="1:6" ht="25.5">
      <c r="A27" s="40"/>
      <c r="B27" s="24"/>
      <c r="C27" s="24" t="s">
        <v>429</v>
      </c>
      <c r="D27" s="24"/>
      <c r="E27" s="1" t="s">
        <v>40</v>
      </c>
      <c r="F27" s="231">
        <f>F28</f>
        <v>29.9</v>
      </c>
    </row>
    <row r="28" spans="1:6" ht="12.75">
      <c r="A28" s="40"/>
      <c r="B28" s="24"/>
      <c r="C28" s="24"/>
      <c r="D28" s="24" t="s">
        <v>212</v>
      </c>
      <c r="E28" s="144" t="s">
        <v>185</v>
      </c>
      <c r="F28" s="231">
        <v>29.9</v>
      </c>
    </row>
    <row r="29" spans="1:6" ht="25.5">
      <c r="A29" s="40"/>
      <c r="B29" s="24"/>
      <c r="C29" s="24" t="s">
        <v>430</v>
      </c>
      <c r="D29" s="24"/>
      <c r="E29" s="1" t="s">
        <v>286</v>
      </c>
      <c r="F29" s="231">
        <f>F30</f>
        <v>41.1</v>
      </c>
    </row>
    <row r="30" spans="1:6" ht="12.75">
      <c r="A30" s="40"/>
      <c r="B30" s="24"/>
      <c r="C30" s="24"/>
      <c r="D30" s="24" t="s">
        <v>212</v>
      </c>
      <c r="E30" s="144" t="s">
        <v>185</v>
      </c>
      <c r="F30" s="231">
        <v>41.1</v>
      </c>
    </row>
    <row r="31" spans="1:6" ht="38.25">
      <c r="A31" s="40"/>
      <c r="B31" s="24"/>
      <c r="C31" s="24" t="s">
        <v>431</v>
      </c>
      <c r="D31" s="24"/>
      <c r="E31" s="1" t="s">
        <v>420</v>
      </c>
      <c r="F31" s="231">
        <f>F32</f>
        <v>30.5</v>
      </c>
    </row>
    <row r="32" spans="1:6" ht="12.75">
      <c r="A32" s="40"/>
      <c r="B32" s="24"/>
      <c r="C32" s="24"/>
      <c r="D32" s="24" t="s">
        <v>212</v>
      </c>
      <c r="E32" s="144" t="s">
        <v>185</v>
      </c>
      <c r="F32" s="231">
        <v>30.5</v>
      </c>
    </row>
    <row r="33" spans="1:6" ht="38.25">
      <c r="A33" s="40"/>
      <c r="B33" s="24"/>
      <c r="C33" s="24" t="s">
        <v>432</v>
      </c>
      <c r="D33" s="24"/>
      <c r="E33" s="144" t="s">
        <v>421</v>
      </c>
      <c r="F33" s="231">
        <f>F34</f>
        <v>32.8</v>
      </c>
    </row>
    <row r="34" spans="1:6" ht="12.75">
      <c r="A34" s="40"/>
      <c r="B34" s="24"/>
      <c r="C34" s="24"/>
      <c r="D34" s="24" t="s">
        <v>212</v>
      </c>
      <c r="E34" s="144" t="s">
        <v>185</v>
      </c>
      <c r="F34" s="231">
        <v>32.8</v>
      </c>
    </row>
    <row r="35" spans="1:6" ht="12.75">
      <c r="A35" s="40"/>
      <c r="B35" s="24"/>
      <c r="C35" s="220" t="s">
        <v>479</v>
      </c>
      <c r="D35" s="24"/>
      <c r="E35" s="144" t="s">
        <v>480</v>
      </c>
      <c r="F35" s="231">
        <f>F36</f>
        <v>31.9</v>
      </c>
    </row>
    <row r="36" spans="1:6" ht="12.75">
      <c r="A36" s="40"/>
      <c r="B36" s="24"/>
      <c r="C36" s="24" t="s">
        <v>481</v>
      </c>
      <c r="D36" s="24"/>
      <c r="E36" s="144" t="s">
        <v>482</v>
      </c>
      <c r="F36" s="231">
        <f>F37</f>
        <v>31.9</v>
      </c>
    </row>
    <row r="37" spans="1:6" ht="12.75">
      <c r="A37" s="40"/>
      <c r="B37" s="24"/>
      <c r="C37" s="24" t="s">
        <v>439</v>
      </c>
      <c r="D37" s="24"/>
      <c r="E37" s="144" t="s">
        <v>569</v>
      </c>
      <c r="F37" s="231">
        <f>F38</f>
        <v>31.9</v>
      </c>
    </row>
    <row r="38" spans="1:6" ht="12.75">
      <c r="A38" s="40"/>
      <c r="B38" s="24"/>
      <c r="C38" s="24"/>
      <c r="D38" s="24" t="s">
        <v>212</v>
      </c>
      <c r="E38" s="144" t="s">
        <v>185</v>
      </c>
      <c r="F38" s="231">
        <v>31.9</v>
      </c>
    </row>
    <row r="39" spans="1:6" ht="12.75">
      <c r="A39" s="40"/>
      <c r="B39" s="24"/>
      <c r="C39" s="220" t="s">
        <v>483</v>
      </c>
      <c r="D39" s="24"/>
      <c r="E39" s="144" t="s">
        <v>383</v>
      </c>
      <c r="F39" s="231">
        <f>F40+F42+F44+F46</f>
        <v>317.9</v>
      </c>
    </row>
    <row r="40" spans="1:6" ht="25.5">
      <c r="A40" s="40"/>
      <c r="B40" s="24"/>
      <c r="C40" s="24" t="s">
        <v>475</v>
      </c>
      <c r="D40" s="24"/>
      <c r="E40" s="144" t="s">
        <v>282</v>
      </c>
      <c r="F40" s="231">
        <f>F41</f>
        <v>285.9</v>
      </c>
    </row>
    <row r="41" spans="1:6" ht="12.75">
      <c r="A41" s="40"/>
      <c r="B41" s="24"/>
      <c r="C41" s="24"/>
      <c r="D41" s="24" t="s">
        <v>212</v>
      </c>
      <c r="E41" s="144" t="s">
        <v>185</v>
      </c>
      <c r="F41" s="231">
        <v>285.9</v>
      </c>
    </row>
    <row r="42" spans="1:6" ht="25.5">
      <c r="A42" s="40"/>
      <c r="B42" s="24"/>
      <c r="C42" s="24" t="s">
        <v>617</v>
      </c>
      <c r="D42" s="24"/>
      <c r="E42" s="144" t="s">
        <v>618</v>
      </c>
      <c r="F42" s="231">
        <f>F43</f>
        <v>16</v>
      </c>
    </row>
    <row r="43" spans="1:6" ht="12.75">
      <c r="A43" s="40"/>
      <c r="B43" s="24"/>
      <c r="C43" s="24"/>
      <c r="D43" s="24" t="s">
        <v>212</v>
      </c>
      <c r="E43" s="144" t="s">
        <v>185</v>
      </c>
      <c r="F43" s="231">
        <v>16</v>
      </c>
    </row>
    <row r="44" spans="1:6" ht="25.5">
      <c r="A44" s="40"/>
      <c r="B44" s="24"/>
      <c r="C44" s="24" t="s">
        <v>619</v>
      </c>
      <c r="D44" s="24"/>
      <c r="E44" s="144" t="s">
        <v>620</v>
      </c>
      <c r="F44" s="231">
        <f>F45</f>
        <v>16</v>
      </c>
    </row>
    <row r="45" spans="1:6" ht="12.75">
      <c r="A45" s="40"/>
      <c r="B45" s="24"/>
      <c r="C45" s="24"/>
      <c r="D45" s="24" t="s">
        <v>212</v>
      </c>
      <c r="E45" s="144" t="s">
        <v>185</v>
      </c>
      <c r="F45" s="231">
        <v>16</v>
      </c>
    </row>
    <row r="46" spans="1:6" ht="12.75" hidden="1">
      <c r="A46" s="40"/>
      <c r="B46" s="24"/>
      <c r="C46" s="220"/>
      <c r="D46" s="220"/>
      <c r="E46" s="397"/>
      <c r="F46" s="231"/>
    </row>
    <row r="47" spans="1:6" ht="12.75" hidden="1">
      <c r="A47" s="40"/>
      <c r="B47" s="24"/>
      <c r="C47" s="220"/>
      <c r="D47" s="220"/>
      <c r="E47" s="397"/>
      <c r="F47" s="231"/>
    </row>
    <row r="48" spans="1:6" ht="12.75">
      <c r="A48" s="40"/>
      <c r="B48" s="24" t="s">
        <v>179</v>
      </c>
      <c r="C48" s="24"/>
      <c r="D48" s="24"/>
      <c r="E48" s="1" t="s">
        <v>604</v>
      </c>
      <c r="F48" s="229">
        <f>F50</f>
        <v>200</v>
      </c>
    </row>
    <row r="49" spans="1:6" ht="12.75">
      <c r="A49" s="40"/>
      <c r="B49" s="24"/>
      <c r="C49" s="24" t="s">
        <v>483</v>
      </c>
      <c r="D49" s="24"/>
      <c r="E49" s="1" t="s">
        <v>383</v>
      </c>
      <c r="F49" s="229">
        <f>F50</f>
        <v>200</v>
      </c>
    </row>
    <row r="50" spans="1:6" ht="12.75">
      <c r="A50" s="40"/>
      <c r="B50" s="24"/>
      <c r="C50" s="24" t="s">
        <v>577</v>
      </c>
      <c r="D50" s="24"/>
      <c r="E50" s="1" t="s">
        <v>604</v>
      </c>
      <c r="F50" s="229">
        <f>F51</f>
        <v>200</v>
      </c>
    </row>
    <row r="51" spans="1:6" ht="12.75">
      <c r="A51" s="40"/>
      <c r="B51" s="24"/>
      <c r="C51" s="24"/>
      <c r="D51" s="24" t="s">
        <v>140</v>
      </c>
      <c r="E51" s="43" t="s">
        <v>141</v>
      </c>
      <c r="F51" s="229">
        <v>200</v>
      </c>
    </row>
    <row r="52" spans="1:6" ht="12.75">
      <c r="A52" s="40"/>
      <c r="B52" s="24" t="s">
        <v>203</v>
      </c>
      <c r="C52" s="24"/>
      <c r="D52" s="24"/>
      <c r="E52" s="1" t="s">
        <v>171</v>
      </c>
      <c r="F52" s="229">
        <f>F53+F59</f>
        <v>354.6</v>
      </c>
    </row>
    <row r="53" spans="1:6" ht="38.25">
      <c r="A53" s="40"/>
      <c r="B53" s="24"/>
      <c r="C53" s="24" t="s">
        <v>401</v>
      </c>
      <c r="D53" s="24"/>
      <c r="E53" s="1" t="s">
        <v>566</v>
      </c>
      <c r="F53" s="229">
        <f>F54</f>
        <v>221</v>
      </c>
    </row>
    <row r="54" spans="1:6" ht="25.5">
      <c r="A54" s="40"/>
      <c r="B54" s="24"/>
      <c r="C54" s="24" t="s">
        <v>410</v>
      </c>
      <c r="D54" s="24"/>
      <c r="E54" s="1" t="s">
        <v>409</v>
      </c>
      <c r="F54" s="229">
        <f>F55+F57</f>
        <v>221</v>
      </c>
    </row>
    <row r="55" spans="1:6" ht="25.5">
      <c r="A55" s="40"/>
      <c r="B55" s="24"/>
      <c r="C55" s="41" t="s">
        <v>413</v>
      </c>
      <c r="D55" s="40"/>
      <c r="E55" s="144" t="s">
        <v>411</v>
      </c>
      <c r="F55" s="229">
        <f>F56</f>
        <v>177</v>
      </c>
    </row>
    <row r="56" spans="1:6" ht="25.5">
      <c r="A56" s="40"/>
      <c r="B56" s="24"/>
      <c r="C56" s="24"/>
      <c r="D56" s="24" t="s">
        <v>139</v>
      </c>
      <c r="E56" s="1" t="s">
        <v>379</v>
      </c>
      <c r="F56" s="229">
        <v>177</v>
      </c>
    </row>
    <row r="57" spans="1:6" ht="12.75">
      <c r="A57" s="40"/>
      <c r="B57" s="24"/>
      <c r="C57" s="24" t="s">
        <v>415</v>
      </c>
      <c r="D57" s="24"/>
      <c r="E57" s="1" t="s">
        <v>412</v>
      </c>
      <c r="F57" s="229">
        <f>F58</f>
        <v>44</v>
      </c>
    </row>
    <row r="58" spans="1:6" ht="25.5">
      <c r="A58" s="40"/>
      <c r="B58" s="24"/>
      <c r="C58" s="24"/>
      <c r="D58" s="24" t="s">
        <v>139</v>
      </c>
      <c r="E58" s="1" t="s">
        <v>379</v>
      </c>
      <c r="F58" s="229">
        <v>44</v>
      </c>
    </row>
    <row r="59" spans="1:6" ht="12.75">
      <c r="A59" s="40"/>
      <c r="B59" s="24"/>
      <c r="C59" s="24" t="s">
        <v>384</v>
      </c>
      <c r="D59" s="24"/>
      <c r="E59" s="1" t="s">
        <v>383</v>
      </c>
      <c r="F59" s="229">
        <f>F60+F62+F64</f>
        <v>133.6</v>
      </c>
    </row>
    <row r="60" spans="1:6" ht="25.5">
      <c r="A60" s="40"/>
      <c r="B60" s="24"/>
      <c r="C60" s="24" t="s">
        <v>595</v>
      </c>
      <c r="D60" s="24"/>
      <c r="E60" s="1" t="s">
        <v>380</v>
      </c>
      <c r="F60" s="229">
        <f>F61</f>
        <v>55</v>
      </c>
    </row>
    <row r="61" spans="1:6" ht="12.75">
      <c r="A61" s="40"/>
      <c r="B61" s="24"/>
      <c r="C61" s="24"/>
      <c r="D61" s="24" t="s">
        <v>140</v>
      </c>
      <c r="E61" s="1" t="s">
        <v>141</v>
      </c>
      <c r="F61" s="229">
        <v>55</v>
      </c>
    </row>
    <row r="62" spans="1:6" ht="12.75">
      <c r="A62" s="40"/>
      <c r="B62" s="113"/>
      <c r="C62" s="24" t="s">
        <v>443</v>
      </c>
      <c r="D62" s="24"/>
      <c r="E62" s="1" t="s">
        <v>91</v>
      </c>
      <c r="F62" s="229">
        <f>F63</f>
        <v>20</v>
      </c>
    </row>
    <row r="63" spans="1:6" ht="12.75">
      <c r="A63" s="40"/>
      <c r="B63" s="24"/>
      <c r="C63" s="24"/>
      <c r="D63" s="24" t="s">
        <v>140</v>
      </c>
      <c r="E63" s="1" t="s">
        <v>141</v>
      </c>
      <c r="F63" s="229">
        <v>20</v>
      </c>
    </row>
    <row r="64" spans="1:6" ht="18" customHeight="1">
      <c r="A64" s="40"/>
      <c r="B64" s="24"/>
      <c r="C64" s="26" t="s">
        <v>444</v>
      </c>
      <c r="D64" s="26"/>
      <c r="E64" s="260" t="s">
        <v>84</v>
      </c>
      <c r="F64" s="329">
        <f>F65</f>
        <v>58.6</v>
      </c>
    </row>
    <row r="65" spans="1:6" ht="25.5">
      <c r="A65" s="40"/>
      <c r="B65" s="24"/>
      <c r="C65" s="24"/>
      <c r="D65" s="26" t="s">
        <v>139</v>
      </c>
      <c r="E65" s="260" t="s">
        <v>379</v>
      </c>
      <c r="F65" s="330">
        <v>58.6</v>
      </c>
    </row>
    <row r="66" spans="1:6" ht="12.75">
      <c r="A66" s="40"/>
      <c r="B66" s="39" t="s">
        <v>11</v>
      </c>
      <c r="C66" s="113"/>
      <c r="D66" s="113"/>
      <c r="E66" s="165" t="s">
        <v>12</v>
      </c>
      <c r="F66" s="228">
        <f>F67</f>
        <v>185.6</v>
      </c>
    </row>
    <row r="67" spans="1:6" ht="12.75">
      <c r="A67" s="40"/>
      <c r="B67" s="24" t="s">
        <v>13</v>
      </c>
      <c r="C67" s="24"/>
      <c r="D67" s="24"/>
      <c r="E67" s="166" t="s">
        <v>14</v>
      </c>
      <c r="F67" s="229">
        <f>F68</f>
        <v>185.6</v>
      </c>
    </row>
    <row r="68" spans="1:6" ht="38.25">
      <c r="A68" s="40"/>
      <c r="B68" s="24"/>
      <c r="C68" s="24" t="s">
        <v>401</v>
      </c>
      <c r="D68" s="24"/>
      <c r="E68" s="166" t="s">
        <v>566</v>
      </c>
      <c r="F68" s="229">
        <f>F69</f>
        <v>185.6</v>
      </c>
    </row>
    <row r="69" spans="1:6" ht="25.5">
      <c r="A69" s="40"/>
      <c r="B69" s="24"/>
      <c r="C69" s="24" t="s">
        <v>422</v>
      </c>
      <c r="D69" s="24"/>
      <c r="E69" s="166" t="s">
        <v>418</v>
      </c>
      <c r="F69" s="229">
        <f>F70</f>
        <v>185.6</v>
      </c>
    </row>
    <row r="70" spans="1:6" ht="25.5">
      <c r="A70" s="40"/>
      <c r="B70" s="24"/>
      <c r="C70" s="24" t="s">
        <v>426</v>
      </c>
      <c r="D70" s="24"/>
      <c r="E70" s="166" t="s">
        <v>418</v>
      </c>
      <c r="F70" s="229">
        <f>F71</f>
        <v>185.6</v>
      </c>
    </row>
    <row r="71" spans="1:6" ht="51">
      <c r="A71" s="40"/>
      <c r="B71" s="24"/>
      <c r="C71" s="24"/>
      <c r="D71" s="24" t="s">
        <v>138</v>
      </c>
      <c r="E71" s="1" t="s">
        <v>331</v>
      </c>
      <c r="F71" s="231">
        <v>185.6</v>
      </c>
    </row>
    <row r="72" spans="1:6" ht="12.75">
      <c r="A72" s="40"/>
      <c r="B72" s="39" t="s">
        <v>85</v>
      </c>
      <c r="C72" s="39"/>
      <c r="D72" s="39"/>
      <c r="E72" s="167" t="s">
        <v>155</v>
      </c>
      <c r="F72" s="228">
        <f>F73</f>
        <v>3381</v>
      </c>
    </row>
    <row r="73" spans="1:6" ht="12.75">
      <c r="A73" s="40"/>
      <c r="B73" s="24" t="s">
        <v>8</v>
      </c>
      <c r="C73" s="24"/>
      <c r="D73" s="24"/>
      <c r="E73" s="144" t="s">
        <v>9</v>
      </c>
      <c r="F73" s="229">
        <f>F74</f>
        <v>3381</v>
      </c>
    </row>
    <row r="74" spans="1:6" ht="25.5">
      <c r="A74" s="40"/>
      <c r="B74" s="39"/>
      <c r="C74" s="24" t="s">
        <v>479</v>
      </c>
      <c r="D74" s="24"/>
      <c r="E74" s="219" t="s">
        <v>568</v>
      </c>
      <c r="F74" s="229">
        <f>F75</f>
        <v>3381</v>
      </c>
    </row>
    <row r="75" spans="1:6" ht="25.5">
      <c r="A75" s="40"/>
      <c r="B75" s="24"/>
      <c r="C75" s="220" t="s">
        <v>484</v>
      </c>
      <c r="D75" s="40"/>
      <c r="E75" s="221" t="s">
        <v>435</v>
      </c>
      <c r="F75" s="229">
        <f>F77</f>
        <v>3381</v>
      </c>
    </row>
    <row r="76" spans="1:6" ht="28.5" customHeight="1">
      <c r="A76" s="40"/>
      <c r="B76" s="24"/>
      <c r="C76" s="220" t="s">
        <v>437</v>
      </c>
      <c r="E76" s="221" t="s">
        <v>436</v>
      </c>
      <c r="F76" s="229">
        <f>F77</f>
        <v>3381</v>
      </c>
    </row>
    <row r="77" spans="1:6" ht="17.25" customHeight="1">
      <c r="A77" s="40"/>
      <c r="B77" s="24"/>
      <c r="C77" s="24"/>
      <c r="D77" s="24" t="s">
        <v>139</v>
      </c>
      <c r="E77" s="1" t="s">
        <v>379</v>
      </c>
      <c r="F77" s="229">
        <v>3381</v>
      </c>
    </row>
    <row r="78" spans="1:6" ht="12.75">
      <c r="A78" s="40"/>
      <c r="B78" s="39" t="s">
        <v>120</v>
      </c>
      <c r="C78" s="39"/>
      <c r="D78" s="39"/>
      <c r="E78" s="167" t="s">
        <v>121</v>
      </c>
      <c r="F78" s="228">
        <f>F79+F92</f>
        <v>20461.72</v>
      </c>
    </row>
    <row r="79" spans="1:6" ht="12.75">
      <c r="A79" s="40"/>
      <c r="B79" s="24" t="s">
        <v>278</v>
      </c>
      <c r="C79" s="24"/>
      <c r="D79" s="24"/>
      <c r="E79" s="1" t="s">
        <v>279</v>
      </c>
      <c r="F79" s="229">
        <f>F80</f>
        <v>19068.32</v>
      </c>
    </row>
    <row r="80" spans="1:6" ht="38.25">
      <c r="A80" s="40"/>
      <c r="B80" s="24"/>
      <c r="C80" s="24" t="s">
        <v>485</v>
      </c>
      <c r="D80" s="24"/>
      <c r="E80" s="1" t="s">
        <v>561</v>
      </c>
      <c r="F80" s="231">
        <f>F81</f>
        <v>19068.32</v>
      </c>
    </row>
    <row r="81" spans="1:6" ht="12.75">
      <c r="A81" s="40"/>
      <c r="B81" s="24"/>
      <c r="C81" s="24" t="s">
        <v>451</v>
      </c>
      <c r="D81" s="24"/>
      <c r="E81" s="1" t="s">
        <v>578</v>
      </c>
      <c r="F81" s="229">
        <f>F82+F89</f>
        <v>19068.32</v>
      </c>
    </row>
    <row r="82" spans="1:6" ht="25.5">
      <c r="A82" s="40"/>
      <c r="B82" s="24"/>
      <c r="C82" s="24" t="s">
        <v>452</v>
      </c>
      <c r="D82" s="24"/>
      <c r="E82" s="1" t="s">
        <v>465</v>
      </c>
      <c r="F82" s="229">
        <f>F83+F85+F87</f>
        <v>5910.42</v>
      </c>
    </row>
    <row r="83" spans="1:6" ht="25.5">
      <c r="A83" s="40"/>
      <c r="B83" s="24"/>
      <c r="C83" s="24" t="s">
        <v>453</v>
      </c>
      <c r="D83" s="24"/>
      <c r="E83" s="1" t="s">
        <v>446</v>
      </c>
      <c r="F83" s="229">
        <f>F84</f>
        <v>3222</v>
      </c>
    </row>
    <row r="84" spans="1:6" ht="25.5">
      <c r="A84" s="40"/>
      <c r="B84" s="24"/>
      <c r="C84" s="24"/>
      <c r="D84" s="24" t="s">
        <v>139</v>
      </c>
      <c r="E84" s="1" t="s">
        <v>379</v>
      </c>
      <c r="F84" s="229">
        <v>3222</v>
      </c>
    </row>
    <row r="85" spans="1:6" ht="12.75">
      <c r="A85" s="40"/>
      <c r="B85" s="24"/>
      <c r="C85" s="24" t="s">
        <v>454</v>
      </c>
      <c r="D85" s="24"/>
      <c r="E85" s="1" t="s">
        <v>356</v>
      </c>
      <c r="F85" s="229">
        <f>F86</f>
        <v>402.6</v>
      </c>
    </row>
    <row r="86" spans="1:6" ht="25.5">
      <c r="A86" s="40"/>
      <c r="B86" s="24"/>
      <c r="C86" s="39"/>
      <c r="D86" s="24" t="s">
        <v>139</v>
      </c>
      <c r="E86" s="1" t="s">
        <v>379</v>
      </c>
      <c r="F86" s="229">
        <v>402.6</v>
      </c>
    </row>
    <row r="87" spans="1:6" ht="25.5">
      <c r="A87" s="40"/>
      <c r="B87" s="24"/>
      <c r="C87" s="24" t="s">
        <v>455</v>
      </c>
      <c r="D87" s="39"/>
      <c r="E87" s="1" t="s">
        <v>342</v>
      </c>
      <c r="F87" s="229">
        <f>F88</f>
        <v>2285.82</v>
      </c>
    </row>
    <row r="88" spans="1:6" ht="25.5">
      <c r="A88" s="40"/>
      <c r="B88" s="24"/>
      <c r="C88" s="39"/>
      <c r="D88" s="24" t="s">
        <v>139</v>
      </c>
      <c r="E88" s="1" t="s">
        <v>379</v>
      </c>
      <c r="F88" s="229">
        <v>2285.82</v>
      </c>
    </row>
    <row r="89" spans="1:6" ht="25.5">
      <c r="A89" s="40"/>
      <c r="B89" s="24"/>
      <c r="C89" s="337" t="s">
        <v>491</v>
      </c>
      <c r="D89" s="302"/>
      <c r="E89" s="336" t="s">
        <v>492</v>
      </c>
      <c r="F89" s="338">
        <f>F90</f>
        <v>13157.9</v>
      </c>
    </row>
    <row r="90" spans="1:6" ht="25.5">
      <c r="A90" s="40"/>
      <c r="B90" s="24"/>
      <c r="C90" s="339" t="s">
        <v>646</v>
      </c>
      <c r="D90" s="302"/>
      <c r="E90" s="331" t="s">
        <v>576</v>
      </c>
      <c r="F90" s="338">
        <f>F91</f>
        <v>13157.9</v>
      </c>
    </row>
    <row r="91" spans="1:6" ht="12.75">
      <c r="A91" s="40"/>
      <c r="B91" s="24"/>
      <c r="C91" s="302"/>
      <c r="D91" s="302" t="s">
        <v>212</v>
      </c>
      <c r="E91" s="331" t="s">
        <v>185</v>
      </c>
      <c r="F91" s="338">
        <v>13157.9</v>
      </c>
    </row>
    <row r="92" spans="1:6" ht="12.75">
      <c r="A92" s="40"/>
      <c r="B92" s="24" t="s">
        <v>74</v>
      </c>
      <c r="C92" s="24"/>
      <c r="D92" s="24"/>
      <c r="E92" s="1" t="s">
        <v>75</v>
      </c>
      <c r="F92" s="229">
        <f>F93+F97+F101</f>
        <v>1393.4</v>
      </c>
    </row>
    <row r="93" spans="1:6" ht="38.25">
      <c r="A93" s="40"/>
      <c r="B93" s="24"/>
      <c r="C93" s="24" t="s">
        <v>488</v>
      </c>
      <c r="D93" s="24"/>
      <c r="E93" s="1" t="s">
        <v>555</v>
      </c>
      <c r="F93" s="229">
        <f>F94</f>
        <v>96</v>
      </c>
    </row>
    <row r="94" spans="1:6" ht="25.5">
      <c r="A94" s="40"/>
      <c r="B94" s="24"/>
      <c r="C94" s="24" t="s">
        <v>571</v>
      </c>
      <c r="D94" s="24"/>
      <c r="E94" s="1" t="s">
        <v>602</v>
      </c>
      <c r="F94" s="229">
        <f>F95</f>
        <v>96</v>
      </c>
    </row>
    <row r="95" spans="1:6" ht="12.75">
      <c r="A95" s="40"/>
      <c r="B95" s="24"/>
      <c r="C95" s="24" t="s">
        <v>583</v>
      </c>
      <c r="D95" s="24"/>
      <c r="E95" s="1" t="s">
        <v>573</v>
      </c>
      <c r="F95" s="229">
        <f>F96</f>
        <v>96</v>
      </c>
    </row>
    <row r="96" spans="1:6" ht="12.75">
      <c r="A96" s="40"/>
      <c r="B96" s="24"/>
      <c r="C96" s="24"/>
      <c r="D96" s="24" t="s">
        <v>212</v>
      </c>
      <c r="E96" s="1" t="s">
        <v>185</v>
      </c>
      <c r="F96" s="229">
        <v>96</v>
      </c>
    </row>
    <row r="97" spans="1:6" ht="38.25">
      <c r="A97" s="40"/>
      <c r="B97" s="39"/>
      <c r="C97" s="24" t="s">
        <v>450</v>
      </c>
      <c r="D97" s="24"/>
      <c r="E97" s="1" t="s">
        <v>561</v>
      </c>
      <c r="F97" s="229">
        <f>F98</f>
        <v>197.4</v>
      </c>
    </row>
    <row r="98" spans="1:6" ht="25.5">
      <c r="A98" s="40"/>
      <c r="B98" s="39"/>
      <c r="C98" s="24" t="s">
        <v>575</v>
      </c>
      <c r="D98" s="24"/>
      <c r="E98" s="1" t="s">
        <v>602</v>
      </c>
      <c r="F98" s="229">
        <f>F99</f>
        <v>197.4</v>
      </c>
    </row>
    <row r="99" spans="1:6" ht="12.75">
      <c r="A99" s="40"/>
      <c r="B99" s="39"/>
      <c r="C99" s="24" t="s">
        <v>574</v>
      </c>
      <c r="D99" s="24"/>
      <c r="E99" s="1" t="s">
        <v>573</v>
      </c>
      <c r="F99" s="229">
        <v>197.4</v>
      </c>
    </row>
    <row r="100" spans="1:6" ht="12.75">
      <c r="A100" s="40"/>
      <c r="B100" s="39"/>
      <c r="C100" s="24"/>
      <c r="D100" s="24" t="s">
        <v>212</v>
      </c>
      <c r="E100" s="1" t="s">
        <v>185</v>
      </c>
      <c r="F100" s="229">
        <v>197.4</v>
      </c>
    </row>
    <row r="101" spans="1:6" ht="26.25" customHeight="1">
      <c r="A101" s="40"/>
      <c r="B101" s="24"/>
      <c r="C101" s="24" t="s">
        <v>401</v>
      </c>
      <c r="D101" s="24"/>
      <c r="E101" s="144" t="s">
        <v>566</v>
      </c>
      <c r="F101" s="229">
        <f>F102</f>
        <v>1100</v>
      </c>
    </row>
    <row r="102" spans="1:6" ht="25.5">
      <c r="A102" s="40"/>
      <c r="B102" s="24"/>
      <c r="C102" s="24" t="s">
        <v>406</v>
      </c>
      <c r="D102" s="24"/>
      <c r="E102" s="144" t="s">
        <v>403</v>
      </c>
      <c r="F102" s="229">
        <f>F103+F105</f>
        <v>1100</v>
      </c>
    </row>
    <row r="103" spans="1:6" ht="12.75">
      <c r="A103" s="40"/>
      <c r="B103" s="39"/>
      <c r="C103" s="24" t="s">
        <v>407</v>
      </c>
      <c r="D103" s="24"/>
      <c r="E103" s="1" t="s">
        <v>404</v>
      </c>
      <c r="F103" s="229">
        <f>F104</f>
        <v>550</v>
      </c>
    </row>
    <row r="104" spans="1:6" ht="25.5">
      <c r="A104" s="40"/>
      <c r="B104" s="24"/>
      <c r="C104" s="24"/>
      <c r="D104" s="24" t="s">
        <v>139</v>
      </c>
      <c r="E104" s="1" t="s">
        <v>379</v>
      </c>
      <c r="F104" s="229">
        <v>550</v>
      </c>
    </row>
    <row r="105" spans="1:6" ht="12.75">
      <c r="A105" s="40"/>
      <c r="B105" s="24"/>
      <c r="C105" s="24" t="s">
        <v>408</v>
      </c>
      <c r="D105" s="24"/>
      <c r="E105" s="1" t="s">
        <v>405</v>
      </c>
      <c r="F105" s="229">
        <f>F106</f>
        <v>550</v>
      </c>
    </row>
    <row r="106" spans="1:6" ht="25.5">
      <c r="A106" s="40"/>
      <c r="B106" s="24"/>
      <c r="C106" s="24"/>
      <c r="D106" s="24" t="s">
        <v>139</v>
      </c>
      <c r="E106" s="1" t="s">
        <v>379</v>
      </c>
      <c r="F106" s="229">
        <v>550</v>
      </c>
    </row>
    <row r="107" spans="1:6" ht="12.75">
      <c r="A107" s="40"/>
      <c r="B107" s="39" t="s">
        <v>76</v>
      </c>
      <c r="C107" s="39"/>
      <c r="D107" s="39"/>
      <c r="E107" s="167" t="s">
        <v>77</v>
      </c>
      <c r="F107" s="228">
        <f>F108+F119+F127</f>
        <v>12334.55</v>
      </c>
    </row>
    <row r="108" spans="1:6" ht="12.75">
      <c r="A108" s="40"/>
      <c r="B108" s="24" t="s">
        <v>18</v>
      </c>
      <c r="C108" s="24"/>
      <c r="D108" s="24"/>
      <c r="E108" s="1" t="s">
        <v>19</v>
      </c>
      <c r="F108" s="229">
        <f>F109+F115</f>
        <v>1486.75</v>
      </c>
    </row>
    <row r="109" spans="1:6" ht="38.25">
      <c r="A109" s="40"/>
      <c r="B109" s="24"/>
      <c r="C109" s="24" t="s">
        <v>493</v>
      </c>
      <c r="D109" s="24"/>
      <c r="E109" s="232" t="s">
        <v>555</v>
      </c>
      <c r="F109" s="229">
        <f>F110</f>
        <v>1402.75</v>
      </c>
    </row>
    <row r="110" spans="1:6" ht="25.5">
      <c r="A110" s="40"/>
      <c r="B110" s="24"/>
      <c r="C110" s="24" t="s">
        <v>623</v>
      </c>
      <c r="D110" s="24"/>
      <c r="E110" s="232" t="s">
        <v>624</v>
      </c>
      <c r="F110" s="229">
        <f>F111+F113</f>
        <v>1402.75</v>
      </c>
    </row>
    <row r="111" spans="1:6" ht="25.5">
      <c r="A111" s="40"/>
      <c r="B111" s="24"/>
      <c r="C111" s="24" t="s">
        <v>627</v>
      </c>
      <c r="D111" s="24"/>
      <c r="E111" s="232" t="s">
        <v>654</v>
      </c>
      <c r="F111" s="229">
        <f>F112</f>
        <v>170.4</v>
      </c>
    </row>
    <row r="112" spans="1:6" ht="25.5">
      <c r="A112" s="40"/>
      <c r="B112" s="24"/>
      <c r="C112" s="24"/>
      <c r="D112" s="220" t="s">
        <v>142</v>
      </c>
      <c r="E112" s="1" t="s">
        <v>343</v>
      </c>
      <c r="F112" s="231">
        <v>170.4</v>
      </c>
    </row>
    <row r="113" spans="1:6" ht="12.75">
      <c r="A113" s="40"/>
      <c r="B113" s="24"/>
      <c r="C113" s="24" t="s">
        <v>625</v>
      </c>
      <c r="D113" s="24"/>
      <c r="E113" s="232" t="s">
        <v>626</v>
      </c>
      <c r="F113" s="229">
        <f>F114</f>
        <v>1232.35</v>
      </c>
    </row>
    <row r="114" spans="1:6" ht="25.5">
      <c r="A114" s="40"/>
      <c r="B114" s="24"/>
      <c r="C114" s="24"/>
      <c r="D114" s="220" t="s">
        <v>139</v>
      </c>
      <c r="E114" s="1" t="s">
        <v>379</v>
      </c>
      <c r="F114" s="231">
        <v>1232.35</v>
      </c>
    </row>
    <row r="115" spans="1:6" ht="38.25">
      <c r="A115" s="40"/>
      <c r="B115" s="24"/>
      <c r="C115" s="24" t="s">
        <v>401</v>
      </c>
      <c r="D115" s="220"/>
      <c r="E115" s="232" t="s">
        <v>566</v>
      </c>
      <c r="F115" s="231">
        <f>F116</f>
        <v>84</v>
      </c>
    </row>
    <row r="116" spans="1:6" ht="25.5">
      <c r="A116" s="40"/>
      <c r="B116" s="24"/>
      <c r="C116" s="24" t="s">
        <v>410</v>
      </c>
      <c r="D116" s="220"/>
      <c r="E116" s="232" t="s">
        <v>409</v>
      </c>
      <c r="F116" s="231">
        <f>F117</f>
        <v>84</v>
      </c>
    </row>
    <row r="117" spans="1:6" ht="38.25">
      <c r="A117" s="40"/>
      <c r="B117" s="24"/>
      <c r="C117" s="24" t="s">
        <v>414</v>
      </c>
      <c r="D117" s="220"/>
      <c r="E117" s="232" t="s">
        <v>567</v>
      </c>
      <c r="F117" s="231">
        <f>F118</f>
        <v>84</v>
      </c>
    </row>
    <row r="118" spans="1:6" ht="25.5">
      <c r="A118" s="40"/>
      <c r="B118" s="24"/>
      <c r="C118" s="24"/>
      <c r="D118" s="26" t="s">
        <v>139</v>
      </c>
      <c r="E118" s="1" t="s">
        <v>379</v>
      </c>
      <c r="F118" s="329">
        <v>84</v>
      </c>
    </row>
    <row r="119" spans="1:14" s="78" customFormat="1" ht="15">
      <c r="A119" s="395"/>
      <c r="B119" s="24" t="s">
        <v>15</v>
      </c>
      <c r="C119" s="396"/>
      <c r="D119" s="396"/>
      <c r="E119" s="1" t="s">
        <v>16</v>
      </c>
      <c r="F119" s="229">
        <f>F120</f>
        <v>6400</v>
      </c>
      <c r="M119" s="79"/>
      <c r="N119" s="79"/>
    </row>
    <row r="120" spans="1:6" ht="25.5">
      <c r="A120" s="40"/>
      <c r="B120" s="24"/>
      <c r="C120" s="24" t="s">
        <v>493</v>
      </c>
      <c r="D120" s="24"/>
      <c r="E120" s="232" t="s">
        <v>489</v>
      </c>
      <c r="F120" s="229">
        <f>F121</f>
        <v>6400</v>
      </c>
    </row>
    <row r="121" spans="1:6" ht="55.5" customHeight="1">
      <c r="A121" s="40"/>
      <c r="B121" s="24"/>
      <c r="C121" s="26" t="s">
        <v>598</v>
      </c>
      <c r="D121" s="26"/>
      <c r="E121" s="267" t="s">
        <v>610</v>
      </c>
      <c r="F121" s="229">
        <f>F123</f>
        <v>6400</v>
      </c>
    </row>
    <row r="122" spans="1:6" ht="12.75" customHeight="1" hidden="1">
      <c r="A122" s="40"/>
      <c r="B122" s="24"/>
      <c r="C122" s="26"/>
      <c r="D122" s="26"/>
      <c r="E122" s="260"/>
      <c r="F122" s="229"/>
    </row>
    <row r="123" spans="1:6" ht="29.25" customHeight="1">
      <c r="A123" s="40"/>
      <c r="B123" s="24"/>
      <c r="C123" s="26" t="s">
        <v>621</v>
      </c>
      <c r="D123" s="26"/>
      <c r="E123" s="260" t="s">
        <v>647</v>
      </c>
      <c r="F123" s="229">
        <f>F124+F125</f>
        <v>6400</v>
      </c>
    </row>
    <row r="124" spans="1:6" ht="33.75" customHeight="1">
      <c r="A124" s="40"/>
      <c r="B124" s="24"/>
      <c r="C124" s="26"/>
      <c r="D124" s="220" t="s">
        <v>139</v>
      </c>
      <c r="E124" s="1" t="s">
        <v>379</v>
      </c>
      <c r="F124" s="229">
        <v>5000</v>
      </c>
    </row>
    <row r="125" spans="1:6" ht="27.75" customHeight="1">
      <c r="A125" s="40"/>
      <c r="B125" s="24"/>
      <c r="C125" s="302"/>
      <c r="D125" s="302" t="s">
        <v>212</v>
      </c>
      <c r="E125" s="260" t="s">
        <v>185</v>
      </c>
      <c r="F125" s="231">
        <v>1400</v>
      </c>
    </row>
    <row r="126" spans="1:6" ht="12.75" hidden="1">
      <c r="A126" s="186"/>
      <c r="B126" s="220"/>
      <c r="C126" s="302"/>
      <c r="D126" s="302"/>
      <c r="E126" s="260"/>
      <c r="F126" s="231"/>
    </row>
    <row r="127" spans="1:6" ht="12.75">
      <c r="A127" s="40"/>
      <c r="B127" s="24" t="s">
        <v>88</v>
      </c>
      <c r="C127" s="24"/>
      <c r="D127" s="24"/>
      <c r="E127" s="1" t="s">
        <v>89</v>
      </c>
      <c r="F127" s="229">
        <f>F128</f>
        <v>4447.8</v>
      </c>
    </row>
    <row r="128" spans="1:6" ht="30" customHeight="1">
      <c r="A128" s="40"/>
      <c r="B128" s="24"/>
      <c r="C128" s="293" t="s">
        <v>450</v>
      </c>
      <c r="D128" s="26"/>
      <c r="E128" s="331" t="s">
        <v>561</v>
      </c>
      <c r="F128" s="231">
        <f>F129</f>
        <v>4447.8</v>
      </c>
    </row>
    <row r="129" spans="1:6" ht="12.75">
      <c r="A129" s="40"/>
      <c r="B129" s="24"/>
      <c r="C129" s="293" t="s">
        <v>456</v>
      </c>
      <c r="D129" s="26"/>
      <c r="E129" s="300" t="s">
        <v>645</v>
      </c>
      <c r="F129" s="229">
        <f>F130</f>
        <v>4447.8</v>
      </c>
    </row>
    <row r="130" spans="1:6" ht="12.75">
      <c r="A130" s="40"/>
      <c r="B130" s="24"/>
      <c r="C130" s="293" t="s">
        <v>457</v>
      </c>
      <c r="D130" s="26"/>
      <c r="E130" s="299" t="s">
        <v>463</v>
      </c>
      <c r="F130" s="229">
        <f>F131+F133+F135+F137+F139</f>
        <v>4447.8</v>
      </c>
    </row>
    <row r="131" spans="1:6" ht="12.75">
      <c r="A131" s="40"/>
      <c r="B131" s="24"/>
      <c r="C131" s="293" t="s">
        <v>458</v>
      </c>
      <c r="D131" s="26"/>
      <c r="E131" s="299" t="s">
        <v>447</v>
      </c>
      <c r="F131" s="229">
        <f>F132</f>
        <v>747.3</v>
      </c>
    </row>
    <row r="132" spans="1:6" ht="25.5">
      <c r="A132" s="40"/>
      <c r="B132" s="24"/>
      <c r="C132" s="293"/>
      <c r="D132" s="24" t="s">
        <v>139</v>
      </c>
      <c r="E132" s="1" t="s">
        <v>379</v>
      </c>
      <c r="F132" s="229">
        <v>747.3</v>
      </c>
    </row>
    <row r="133" spans="1:6" ht="12.75">
      <c r="A133" s="40"/>
      <c r="B133" s="24"/>
      <c r="C133" s="293" t="s">
        <v>459</v>
      </c>
      <c r="D133" s="26"/>
      <c r="E133" s="299" t="s">
        <v>90</v>
      </c>
      <c r="F133" s="229">
        <f>F134</f>
        <v>395.2</v>
      </c>
    </row>
    <row r="134" spans="1:6" ht="25.5">
      <c r="A134" s="40"/>
      <c r="B134" s="24"/>
      <c r="C134" s="24"/>
      <c r="D134" s="24" t="s">
        <v>139</v>
      </c>
      <c r="E134" s="1" t="s">
        <v>379</v>
      </c>
      <c r="F134" s="229">
        <v>395.2</v>
      </c>
    </row>
    <row r="135" spans="1:6" ht="12.75">
      <c r="A135" s="40"/>
      <c r="B135" s="24"/>
      <c r="C135" s="293" t="s">
        <v>460</v>
      </c>
      <c r="D135" s="26"/>
      <c r="E135" s="299" t="s">
        <v>448</v>
      </c>
      <c r="F135" s="229">
        <f>F136</f>
        <v>2231.3</v>
      </c>
    </row>
    <row r="136" spans="1:6" ht="25.5">
      <c r="A136" s="40"/>
      <c r="B136" s="24"/>
      <c r="C136" s="24"/>
      <c r="D136" s="24" t="s">
        <v>139</v>
      </c>
      <c r="E136" s="1" t="s">
        <v>379</v>
      </c>
      <c r="F136" s="229">
        <v>2231.3</v>
      </c>
    </row>
    <row r="137" spans="1:6" ht="12.75">
      <c r="A137" s="40"/>
      <c r="B137" s="332"/>
      <c r="C137" s="293" t="s">
        <v>461</v>
      </c>
      <c r="D137" s="26"/>
      <c r="E137" s="301" t="s">
        <v>10</v>
      </c>
      <c r="F137" s="229">
        <f>F138</f>
        <v>750</v>
      </c>
    </row>
    <row r="138" spans="1:6" ht="25.5">
      <c r="A138" s="40"/>
      <c r="B138" s="220"/>
      <c r="C138" s="24"/>
      <c r="D138" s="26" t="s">
        <v>139</v>
      </c>
      <c r="E138" s="301" t="s">
        <v>379</v>
      </c>
      <c r="F138" s="229">
        <v>750</v>
      </c>
    </row>
    <row r="139" spans="1:6" ht="12.75">
      <c r="A139" s="40"/>
      <c r="B139" s="24"/>
      <c r="C139" s="293" t="s">
        <v>462</v>
      </c>
      <c r="D139" s="26"/>
      <c r="E139" s="301" t="s">
        <v>449</v>
      </c>
      <c r="F139" s="229">
        <f>F140</f>
        <v>324</v>
      </c>
    </row>
    <row r="140" spans="1:6" ht="25.5">
      <c r="A140" s="40"/>
      <c r="B140" s="39"/>
      <c r="C140" s="24"/>
      <c r="D140" s="26" t="s">
        <v>139</v>
      </c>
      <c r="E140" s="301" t="s">
        <v>379</v>
      </c>
      <c r="F140" s="229">
        <v>324</v>
      </c>
    </row>
    <row r="141" spans="1:6" ht="16.5" customHeight="1">
      <c r="A141" s="40"/>
      <c r="B141" s="39" t="s">
        <v>119</v>
      </c>
      <c r="C141" s="220"/>
      <c r="D141" s="220"/>
      <c r="E141" s="333" t="s">
        <v>486</v>
      </c>
      <c r="F141" s="240">
        <f>F142</f>
        <v>204</v>
      </c>
    </row>
    <row r="142" spans="1:6" ht="12.75">
      <c r="A142" s="40"/>
      <c r="B142" s="24" t="s">
        <v>195</v>
      </c>
      <c r="C142" s="220"/>
      <c r="D142" s="220"/>
      <c r="E142" s="232" t="s">
        <v>196</v>
      </c>
      <c r="F142" s="231">
        <f>F144</f>
        <v>204</v>
      </c>
    </row>
    <row r="143" spans="1:6" ht="25.5">
      <c r="A143" s="40"/>
      <c r="B143" s="24"/>
      <c r="C143" s="220" t="s">
        <v>442</v>
      </c>
      <c r="D143" s="220"/>
      <c r="E143" s="232" t="s">
        <v>382</v>
      </c>
      <c r="F143" s="231">
        <f>F144</f>
        <v>204</v>
      </c>
    </row>
    <row r="144" spans="1:6" ht="25.5">
      <c r="A144" s="40"/>
      <c r="B144" s="24"/>
      <c r="C144" s="24"/>
      <c r="D144" s="220" t="s">
        <v>142</v>
      </c>
      <c r="E144" s="144" t="s">
        <v>343</v>
      </c>
      <c r="F144" s="229">
        <v>204</v>
      </c>
    </row>
    <row r="145" spans="1:6" ht="12.75">
      <c r="A145" s="40"/>
      <c r="B145" s="39" t="s">
        <v>168</v>
      </c>
      <c r="C145" s="24"/>
      <c r="D145" s="24"/>
      <c r="E145" s="167" t="s">
        <v>172</v>
      </c>
      <c r="F145" s="240">
        <f>F146</f>
        <v>10416.4</v>
      </c>
    </row>
    <row r="146" spans="1:6" ht="12.75">
      <c r="A146" s="40"/>
      <c r="B146" s="24" t="s">
        <v>169</v>
      </c>
      <c r="C146" s="39"/>
      <c r="D146" s="39"/>
      <c r="E146" s="1" t="s">
        <v>487</v>
      </c>
      <c r="F146" s="231">
        <f>F147</f>
        <v>10416.4</v>
      </c>
    </row>
    <row r="147" spans="1:6" ht="27.75" customHeight="1">
      <c r="A147" s="40"/>
      <c r="B147" s="24"/>
      <c r="C147" s="26" t="s">
        <v>395</v>
      </c>
      <c r="D147" s="26"/>
      <c r="E147" s="260" t="s">
        <v>579</v>
      </c>
      <c r="F147" s="231">
        <f>F148+F151+F154</f>
        <v>10416.4</v>
      </c>
    </row>
    <row r="148" spans="1:6" ht="38.25">
      <c r="A148" s="40"/>
      <c r="B148" s="24"/>
      <c r="C148" s="41" t="s">
        <v>549</v>
      </c>
      <c r="D148" s="41"/>
      <c r="E148" s="272" t="s">
        <v>580</v>
      </c>
      <c r="F148" s="231">
        <f>F149</f>
        <v>7395</v>
      </c>
    </row>
    <row r="149" spans="1:6" ht="29.25" customHeight="1">
      <c r="A149" s="40"/>
      <c r="B149" s="39"/>
      <c r="C149" s="26" t="s">
        <v>550</v>
      </c>
      <c r="D149" s="26"/>
      <c r="E149" s="260" t="s">
        <v>381</v>
      </c>
      <c r="F149" s="231">
        <f>F150</f>
        <v>7395</v>
      </c>
    </row>
    <row r="150" spans="1:6" ht="25.5">
      <c r="A150" s="40"/>
      <c r="B150" s="24"/>
      <c r="C150" s="26"/>
      <c r="D150" s="302" t="s">
        <v>142</v>
      </c>
      <c r="E150" s="267" t="s">
        <v>343</v>
      </c>
      <c r="F150" s="231">
        <v>7395</v>
      </c>
    </row>
    <row r="151" spans="1:6" ht="12.75">
      <c r="A151" s="40"/>
      <c r="B151" s="24"/>
      <c r="C151" s="26" t="s">
        <v>551</v>
      </c>
      <c r="D151" s="26"/>
      <c r="E151" s="267" t="s">
        <v>552</v>
      </c>
      <c r="F151" s="229">
        <f>F153</f>
        <v>1100</v>
      </c>
    </row>
    <row r="152" spans="1:6" ht="25.5">
      <c r="A152" s="40"/>
      <c r="B152" s="24"/>
      <c r="C152" s="26" t="s">
        <v>553</v>
      </c>
      <c r="D152" s="26"/>
      <c r="E152" s="267" t="s">
        <v>381</v>
      </c>
      <c r="F152" s="229">
        <v>1100</v>
      </c>
    </row>
    <row r="153" spans="1:6" ht="25.5">
      <c r="A153" s="40"/>
      <c r="B153" s="24"/>
      <c r="C153" s="26"/>
      <c r="D153" s="26" t="s">
        <v>142</v>
      </c>
      <c r="E153" s="267" t="s">
        <v>343</v>
      </c>
      <c r="F153" s="229">
        <v>1100</v>
      </c>
    </row>
    <row r="154" spans="1:6" ht="25.5">
      <c r="A154" s="40"/>
      <c r="B154" s="24"/>
      <c r="C154" s="26" t="s">
        <v>649</v>
      </c>
      <c r="D154" s="26"/>
      <c r="E154" s="267" t="s">
        <v>648</v>
      </c>
      <c r="F154" s="231">
        <f>F155+F157+F159+F161</f>
        <v>1921.4</v>
      </c>
    </row>
    <row r="155" spans="1:6" ht="12.75">
      <c r="A155" s="40"/>
      <c r="B155" s="24"/>
      <c r="C155" s="26" t="s">
        <v>656</v>
      </c>
      <c r="D155" s="26"/>
      <c r="E155" s="267" t="s">
        <v>650</v>
      </c>
      <c r="F155" s="231">
        <f>F156</f>
        <v>371.4</v>
      </c>
    </row>
    <row r="156" spans="1:6" ht="25.5">
      <c r="A156" s="40"/>
      <c r="B156" s="24"/>
      <c r="C156" s="26"/>
      <c r="D156" s="26" t="s">
        <v>142</v>
      </c>
      <c r="E156" s="267" t="s">
        <v>343</v>
      </c>
      <c r="F156" s="231">
        <v>371.4</v>
      </c>
    </row>
    <row r="157" spans="1:6" ht="12.75">
      <c r="A157" s="40"/>
      <c r="B157" s="24"/>
      <c r="C157" s="26" t="s">
        <v>656</v>
      </c>
      <c r="D157" s="26"/>
      <c r="E157" s="267" t="s">
        <v>651</v>
      </c>
      <c r="F157" s="231">
        <f>F158</f>
        <v>500</v>
      </c>
    </row>
    <row r="158" spans="1:6" ht="25.5">
      <c r="A158" s="40"/>
      <c r="B158" s="24"/>
      <c r="C158" s="26"/>
      <c r="D158" s="26" t="s">
        <v>142</v>
      </c>
      <c r="E158" s="267" t="s">
        <v>343</v>
      </c>
      <c r="F158" s="231">
        <v>500</v>
      </c>
    </row>
    <row r="159" spans="1:6" ht="12.75">
      <c r="A159" s="40"/>
      <c r="B159" s="24"/>
      <c r="C159" s="26" t="s">
        <v>656</v>
      </c>
      <c r="D159" s="26"/>
      <c r="E159" s="267" t="s">
        <v>652</v>
      </c>
      <c r="F159" s="231">
        <f>F160</f>
        <v>550</v>
      </c>
    </row>
    <row r="160" spans="1:6" ht="25.5">
      <c r="A160" s="40"/>
      <c r="B160" s="24"/>
      <c r="C160" s="26"/>
      <c r="D160" s="26" t="s">
        <v>142</v>
      </c>
      <c r="E160" s="267" t="s">
        <v>343</v>
      </c>
      <c r="F160" s="231">
        <v>550</v>
      </c>
    </row>
    <row r="161" spans="1:6" ht="12.75">
      <c r="A161" s="40"/>
      <c r="B161" s="24"/>
      <c r="C161" s="26" t="s">
        <v>656</v>
      </c>
      <c r="D161" s="26"/>
      <c r="E161" s="267" t="s">
        <v>653</v>
      </c>
      <c r="F161" s="231">
        <f>F162</f>
        <v>500</v>
      </c>
    </row>
    <row r="162" spans="1:6" ht="25.5">
      <c r="A162" s="40"/>
      <c r="B162" s="24"/>
      <c r="C162" s="26"/>
      <c r="D162" s="26" t="s">
        <v>142</v>
      </c>
      <c r="E162" s="267" t="s">
        <v>343</v>
      </c>
      <c r="F162" s="231">
        <v>500</v>
      </c>
    </row>
    <row r="163" spans="1:6" ht="12.75" hidden="1">
      <c r="A163" s="40"/>
      <c r="B163" s="24"/>
      <c r="C163" s="26"/>
      <c r="D163" s="26"/>
      <c r="E163" s="267"/>
      <c r="F163" s="231">
        <f>F164</f>
        <v>0</v>
      </c>
    </row>
    <row r="164" spans="1:6" ht="12.75" hidden="1">
      <c r="A164" s="40"/>
      <c r="B164" s="24"/>
      <c r="C164" s="26"/>
      <c r="D164" s="26"/>
      <c r="E164" s="267"/>
      <c r="F164" s="231">
        <v>0</v>
      </c>
    </row>
    <row r="165" spans="1:6" ht="12.75">
      <c r="A165" s="40"/>
      <c r="B165" s="39" t="s">
        <v>97</v>
      </c>
      <c r="C165" s="24"/>
      <c r="D165" s="24"/>
      <c r="E165" s="167" t="s">
        <v>98</v>
      </c>
      <c r="F165" s="228">
        <f>F166+F170</f>
        <v>1065.33</v>
      </c>
    </row>
    <row r="166" spans="1:6" ht="12.75">
      <c r="A166" s="40"/>
      <c r="B166" s="24" t="s">
        <v>56</v>
      </c>
      <c r="C166" s="39"/>
      <c r="D166" s="39"/>
      <c r="E166" s="1" t="s">
        <v>57</v>
      </c>
      <c r="F166" s="229">
        <f>F167</f>
        <v>30.3</v>
      </c>
    </row>
    <row r="167" spans="1:6" ht="12.75">
      <c r="A167" s="40"/>
      <c r="B167" s="24"/>
      <c r="C167" s="26" t="s">
        <v>384</v>
      </c>
      <c r="D167" s="26"/>
      <c r="E167" s="260" t="s">
        <v>383</v>
      </c>
      <c r="F167" s="229">
        <f>F168</f>
        <v>30.3</v>
      </c>
    </row>
    <row r="168" spans="1:6" ht="38.25">
      <c r="A168" s="40"/>
      <c r="B168" s="24"/>
      <c r="C168" s="26" t="s">
        <v>441</v>
      </c>
      <c r="D168" s="28"/>
      <c r="E168" s="260" t="s">
        <v>440</v>
      </c>
      <c r="F168" s="229">
        <f>F169</f>
        <v>30.3</v>
      </c>
    </row>
    <row r="169" spans="1:6" ht="12.75">
      <c r="A169" s="40"/>
      <c r="B169" s="24"/>
      <c r="C169" s="28"/>
      <c r="D169" s="26" t="s">
        <v>143</v>
      </c>
      <c r="E169" s="260" t="s">
        <v>144</v>
      </c>
      <c r="F169" s="229">
        <v>30.3</v>
      </c>
    </row>
    <row r="170" spans="1:6" ht="12.75">
      <c r="A170" s="40"/>
      <c r="B170" s="24" t="s">
        <v>99</v>
      </c>
      <c r="C170" s="24"/>
      <c r="D170" s="24"/>
      <c r="E170" s="1" t="s">
        <v>187</v>
      </c>
      <c r="F170" s="390">
        <f>F171+F175</f>
        <v>1035.03</v>
      </c>
    </row>
    <row r="171" spans="1:6" ht="35.25" customHeight="1">
      <c r="A171" s="40"/>
      <c r="B171" s="24"/>
      <c r="C171" s="26" t="s">
        <v>395</v>
      </c>
      <c r="D171" s="26"/>
      <c r="E171" s="260" t="s">
        <v>579</v>
      </c>
      <c r="F171" s="229">
        <f>F172</f>
        <v>245.03</v>
      </c>
    </row>
    <row r="172" spans="1:6" ht="25.5">
      <c r="A172" s="40"/>
      <c r="B172" s="24"/>
      <c r="C172" s="26" t="s">
        <v>396</v>
      </c>
      <c r="D172" s="26"/>
      <c r="E172" s="260" t="s">
        <v>386</v>
      </c>
      <c r="F172" s="230">
        <f>F173</f>
        <v>245.03</v>
      </c>
    </row>
    <row r="173" spans="1:6" ht="63.75">
      <c r="A173" s="40"/>
      <c r="B173" s="24"/>
      <c r="C173" s="26" t="s">
        <v>397</v>
      </c>
      <c r="D173" s="26"/>
      <c r="E173" s="260" t="s">
        <v>611</v>
      </c>
      <c r="F173" s="230">
        <f>F174</f>
        <v>245.03</v>
      </c>
    </row>
    <row r="174" spans="1:6" ht="25.5">
      <c r="A174" s="40"/>
      <c r="B174" s="24"/>
      <c r="C174" s="26"/>
      <c r="D174" s="26" t="s">
        <v>142</v>
      </c>
      <c r="E174" s="267" t="s">
        <v>343</v>
      </c>
      <c r="F174" s="393">
        <v>245.03</v>
      </c>
    </row>
    <row r="175" spans="1:6" ht="38.25">
      <c r="A175" s="40"/>
      <c r="B175" s="41"/>
      <c r="C175" s="26" t="s">
        <v>398</v>
      </c>
      <c r="D175" s="26"/>
      <c r="E175" s="303" t="s">
        <v>564</v>
      </c>
      <c r="F175" s="231">
        <f>F176</f>
        <v>790</v>
      </c>
    </row>
    <row r="176" spans="1:6" ht="25.5">
      <c r="A176" s="391"/>
      <c r="C176" s="26" t="s">
        <v>399</v>
      </c>
      <c r="D176" s="26"/>
      <c r="E176" s="260" t="s">
        <v>581</v>
      </c>
      <c r="F176" s="393">
        <f>F177</f>
        <v>790</v>
      </c>
    </row>
    <row r="177" spans="2:6" ht="38.25">
      <c r="B177" s="40"/>
      <c r="C177" s="24" t="s">
        <v>565</v>
      </c>
      <c r="D177" s="26"/>
      <c r="E177" s="260" t="s">
        <v>582</v>
      </c>
      <c r="F177" s="231">
        <f>F178</f>
        <v>790</v>
      </c>
    </row>
    <row r="178" spans="1:6" ht="12.75">
      <c r="A178" s="392"/>
      <c r="B178" s="40"/>
      <c r="C178" s="24"/>
      <c r="D178" s="26" t="s">
        <v>212</v>
      </c>
      <c r="E178" s="260" t="s">
        <v>185</v>
      </c>
      <c r="F178" s="231">
        <v>790</v>
      </c>
    </row>
    <row r="179" spans="1:6" ht="12.75">
      <c r="A179" s="391"/>
      <c r="B179" s="391"/>
      <c r="C179" s="24"/>
      <c r="D179" s="24"/>
      <c r="E179" s="42" t="s">
        <v>188</v>
      </c>
      <c r="F179" s="240">
        <f>F165+F145+F141+F107+F78+F72+F66+F9</f>
        <v>53899.47</v>
      </c>
    </row>
    <row r="209" ht="12.75" hidden="1"/>
    <row r="210" ht="12.75" hidden="1"/>
    <row r="211" ht="12.75" hidden="1"/>
  </sheetData>
  <sheetProtection/>
  <mergeCells count="4">
    <mergeCell ref="A5:G5"/>
    <mergeCell ref="E1:F1"/>
    <mergeCell ref="E2:F2"/>
    <mergeCell ref="E3:F3"/>
  </mergeCells>
  <printOptions/>
  <pageMargins left="0.3937007874015748" right="0.3937007874015748" top="0.5905511811023623" bottom="0.1968503937007874" header="0.5118110236220472" footer="0.5118110236220472"/>
  <pageSetup fitToHeight="15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2016-01-12T08:01:01Z</cp:lastPrinted>
  <dcterms:created xsi:type="dcterms:W3CDTF">1996-10-08T23:32:33Z</dcterms:created>
  <dcterms:modified xsi:type="dcterms:W3CDTF">2016-09-20T12:00:53Z</dcterms:modified>
  <cp:category/>
  <cp:version/>
  <cp:contentType/>
  <cp:contentStatus/>
</cp:coreProperties>
</file>