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59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</externalReferences>
  <definedNames/>
  <calcPr fullCalcOnLoad="1" fullPrecision="0"/>
</workbook>
</file>

<file path=xl/sharedStrings.xml><?xml version="1.0" encoding="utf-8"?>
<sst xmlns="http://schemas.openxmlformats.org/spreadsheetml/2006/main" count="931" uniqueCount="462">
  <si>
    <t>0310</t>
  </si>
  <si>
    <t>Обеспечение пожарной безопасности</t>
  </si>
  <si>
    <t>Организация сбора и вывоза бытовых отходов и мусора</t>
  </si>
  <si>
    <t>0200</t>
  </si>
  <si>
    <t>Национальная оборона</t>
  </si>
  <si>
    <t>0203</t>
  </si>
  <si>
    <t>Мобилизационная и вневойсковая оборона</t>
  </si>
  <si>
    <t>0502</t>
  </si>
  <si>
    <t>Коммунальное хозяйство</t>
  </si>
  <si>
    <t>0501</t>
  </si>
  <si>
    <t>Жилищное хозяйство</t>
  </si>
  <si>
    <t>526</t>
  </si>
  <si>
    <t>Проведение открытого конкурса по отбору управляющих организации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</si>
  <si>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</si>
  <si>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</si>
  <si>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</si>
  <si>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</t>
  </si>
  <si>
    <t>ВСЕГО ДОХОДОВ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</si>
  <si>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</si>
  <si>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</si>
  <si>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</si>
  <si>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</si>
  <si>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Код админист-ратора</t>
  </si>
  <si>
    <t>Дотации на выравнивание бюджетной обеспеченности</t>
  </si>
  <si>
    <t>Информирование населения через средства массовой информации</t>
  </si>
  <si>
    <t>0300</t>
  </si>
  <si>
    <t>Итого источников финансирования</t>
  </si>
  <si>
    <t>0503</t>
  </si>
  <si>
    <t>Благоустройство</t>
  </si>
  <si>
    <t>Озеленение</t>
  </si>
  <si>
    <t>Членский взнос в Совет муниципальных образований</t>
  </si>
  <si>
    <t>1 11 05013 00 0000 120</t>
  </si>
  <si>
    <t>1 11 05013 10 0000 120</t>
  </si>
  <si>
    <t>1000</t>
  </si>
  <si>
    <t>Социальная политика</t>
  </si>
  <si>
    <t>1003</t>
  </si>
  <si>
    <t>Код классификации источников внутреннего финансирования дефицита бюджета</t>
  </si>
  <si>
    <t>НАЛОГИ НА СОВОКУПНЫЙ ДОХОД</t>
  </si>
  <si>
    <t>1 06 00000 00 0000 000</t>
  </si>
  <si>
    <t>НАЛОГИ НА ИМУЩЕСТВО</t>
  </si>
  <si>
    <t xml:space="preserve">Код 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</si>
  <si>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</si>
  <si>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</si>
  <si>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</si>
  <si>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</si>
  <si>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</si>
  <si>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</si>
  <si>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</si>
  <si>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</si>
  <si>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</si>
  <si>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Выполнение функций заказчика по строительству объектов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</si>
  <si>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</si>
  <si>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</si>
  <si>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1 11 05000 00 0000 120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</si>
  <si>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</si>
  <si>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0700</t>
  </si>
  <si>
    <t>0400</t>
  </si>
  <si>
    <t>Национальная  экономика</t>
  </si>
  <si>
    <t>2 00 00000 00 0000 000</t>
  </si>
  <si>
    <t>БЕЗВОЗМЕЗДНЫЕ  ПОСТУПЛЕНИЯ</t>
  </si>
  <si>
    <t>2 02 00000 00 0000 000</t>
  </si>
  <si>
    <t>2 02 01000 00 0000 151</t>
  </si>
  <si>
    <t>2 02 01001 00 0000 151</t>
  </si>
  <si>
    <t>2 02 03000 00 0000 151</t>
  </si>
  <si>
    <t>100</t>
  </si>
  <si>
    <t>200</t>
  </si>
  <si>
    <t>800</t>
  </si>
  <si>
    <t>Иные бюджетные ассигнования</t>
  </si>
  <si>
    <t>600</t>
  </si>
  <si>
    <t>300</t>
  </si>
  <si>
    <t>Социальное обеспечение и иные выплаты населению</t>
  </si>
  <si>
    <t xml:space="preserve">1 08 00000 00 0000 000 </t>
  </si>
  <si>
    <t>ГОСУДАРСТВЕННАЯ ПОШЛИНА</t>
  </si>
  <si>
    <t>Национальная безопасность и правоохранительная деятельность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</si>
  <si>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</si>
  <si>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</si>
  <si>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1 05 00000 00 0000 000</t>
  </si>
  <si>
    <t>0800</t>
  </si>
  <si>
    <t>0801</t>
  </si>
  <si>
    <t>Другие общегосударственные вопросы</t>
  </si>
  <si>
    <t xml:space="preserve">Культура  и кинематография  </t>
  </si>
  <si>
    <t>0100</t>
  </si>
  <si>
    <t>Общегосударственные вопросы</t>
  </si>
  <si>
    <t>0102 </t>
  </si>
  <si>
    <t>Выполнение передаваемых полномочий поселений на обеспечение обслуживания получателей средств бюджетов поселений</t>
  </si>
  <si>
    <t>0111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</si>
  <si>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</si>
  <si>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  местного самоуправления</t>
  </si>
  <si>
    <t>Глава муниципального образования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</si>
  <si>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</si>
  <si>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</si>
  <si>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Межбюджетные трансферты</t>
  </si>
  <si>
    <t>Дотации бюджетам субъектов Российской федерации и муниципальных образований</t>
  </si>
  <si>
    <t>Социальное обеспечение населения</t>
  </si>
  <si>
    <t>ВСЕГО РАСХОДОВ</t>
  </si>
  <si>
    <t>1 11 05030 00 0000 120</t>
  </si>
  <si>
    <t>000</t>
  </si>
  <si>
    <t>0707</t>
  </si>
  <si>
    <t>Молодежная политика и оздоровление детей</t>
  </si>
  <si>
    <t>0113</t>
  </si>
  <si>
    <t/>
  </si>
  <si>
    <t>Раздел, подраздел</t>
  </si>
  <si>
    <t>Целевая статья</t>
  </si>
  <si>
    <t>Вид расходов</t>
  </si>
  <si>
    <t>Наименование расходов</t>
  </si>
  <si>
    <t>2</t>
  </si>
  <si>
    <t>3</t>
  </si>
  <si>
    <t>500</t>
  </si>
  <si>
    <t>163</t>
  </si>
  <si>
    <t>Составление протоколов об административных правонарушениях</t>
  </si>
  <si>
    <t xml:space="preserve">1 06 01000 00 0000 110 </t>
  </si>
  <si>
    <t>Налог на имущество физических лиц</t>
  </si>
  <si>
    <t>1 06 01030 10 0000 110</t>
  </si>
  <si>
    <t xml:space="preserve">1 06 06000 00 0000 110 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</si>
  <si>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</si>
  <si>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</si>
  <si>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</si>
  <si>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</si>
  <si>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</si>
  <si>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</si>
  <si>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</si>
  <si>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</si>
  <si>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111 09045 10 0000 120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</si>
  <si>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</si>
  <si>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 автономных учреждений)</t>
  </si>
  <si>
    <t>2 02 01001 10 0000 151</t>
  </si>
  <si>
    <t>Дотации бюджетам поселений на выравнивание бюджетной обеспеченности</t>
  </si>
  <si>
    <t>Субвенции бюджетам субъектов и муниципальных образований</t>
  </si>
  <si>
    <t>2 02 03015 00 0000 151</t>
  </si>
  <si>
    <t>Субвенции бюджетам поселении на осуществление полномочии по первичному воинскому учету на территориях, где отсутствуют военные комиссариаты</t>
  </si>
  <si>
    <t>2 02 03015 10 0000 151</t>
  </si>
  <si>
    <t>Субвенции бюджетам на осуществление полномочии по первичному воинскому учету на территориях, где отсутствуют военные комиссариаты</t>
  </si>
  <si>
    <t>2 02 03024 10 0000 151</t>
  </si>
  <si>
    <t>Социальная поддержка отдельных категорий граждан, работающих и проживающих в сельской местности и поселках городского типа (рабочих поселках) по оплате жилищно-коммунальных услуг</t>
  </si>
  <si>
    <t>01 05 02 01 10 0000 510</t>
  </si>
  <si>
    <t>01 05 02 01 10 0000 610</t>
  </si>
  <si>
    <t xml:space="preserve">1 01 02020 01 0000 110 </t>
  </si>
  <si>
    <t xml:space="preserve">1 05 03010 01 0000 110 </t>
  </si>
  <si>
    <t xml:space="preserve">Единый сельскохозяйственный налог </t>
  </si>
  <si>
    <t xml:space="preserve"> 1 06 04000 02 0000 110</t>
  </si>
  <si>
    <t>Транспортный налог</t>
  </si>
  <si>
    <t>1 06 04012 02 0000 110</t>
  </si>
  <si>
    <t>Транспортный налог с физических лиц</t>
  </si>
  <si>
    <t>0409</t>
  </si>
  <si>
    <t>Дорожное хозяйство (дорожные фонды)</t>
  </si>
  <si>
    <t>Выполнение передаваемых полномочий поселений по осуществлению внешнего муниципального финансового контроля</t>
  </si>
  <si>
    <t>1 06 04011 02 0000 110</t>
  </si>
  <si>
    <t>Транспортный налог с организации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</si>
  <si>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</si>
  <si>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</si>
  <si>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</si>
  <si>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</si>
  <si>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</si>
  <si>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</si>
  <si>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</si>
  <si>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</si>
  <si>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</si>
  <si>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</si>
  <si>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</si>
  <si>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</si>
  <si>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НК Российской Федерации</t>
  </si>
  <si>
    <t>Налог на доходы физических лиц, полученных от осуществления деятельности физических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</si>
  <si>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2 02 03024 00 0000 151</t>
  </si>
  <si>
    <t>Субвенции местным  бюджетам  на выполнение передаваемых полномочий  субъектов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</si>
  <si>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</si>
  <si>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утверждено по бюджету на год</t>
  </si>
  <si>
    <t>утверждено на отчетный период</t>
  </si>
  <si>
    <t>фактически исполнено</t>
  </si>
  <si>
    <t>сумма отклонения</t>
  </si>
  <si>
    <t>% исполнения</t>
  </si>
  <si>
    <t xml:space="preserve">1 01 02030 01 0000 110 </t>
  </si>
  <si>
    <t xml:space="preserve">Налог на доходы физических лиц с доходов, полученных физическими лицами, в соответствии со статьей 228 НК РФ </t>
  </si>
  <si>
    <t>1 11 05026 10  0000 120</t>
  </si>
  <si>
    <t xml:space="preserve">Наименование главных администраторов источников внутреннего финансирования дефицита бюджета </t>
  </si>
  <si>
    <t>Администрация муниципального образовая Фроловское сельское поселение</t>
  </si>
  <si>
    <t>Увеличение прочих остатков денежных средств бюджета муниципального образования Фроловское сельское поселение</t>
  </si>
  <si>
    <t>Уменьшение прочих остатков денежных средств бюджета муниципального образования Фроловское сельское поселение</t>
  </si>
  <si>
    <t>1 11 05026 00  0000 120</t>
  </si>
  <si>
    <t>2 18 00000 00 0000 000</t>
  </si>
  <si>
    <t xml:space="preserve">2 18 05010 00 0000 151 </t>
  </si>
  <si>
    <t>2 18 05010 10 0000 151</t>
  </si>
  <si>
    <t xml:space="preserve">                                                                                                 Приложение  1</t>
  </si>
  <si>
    <t>тыс.руб.</t>
  </si>
  <si>
    <t xml:space="preserve">Дата </t>
  </si>
  <si>
    <t>№ документа</t>
  </si>
  <si>
    <t xml:space="preserve">выделено по распоряжению главы </t>
  </si>
  <si>
    <t>кассовые расходы</t>
  </si>
  <si>
    <t xml:space="preserve">Всего расходов за счет средств резервного фонда: 0 рублей </t>
  </si>
  <si>
    <t>Предусмотренно в бюджете поселения 200,0 тыс. руб.</t>
  </si>
  <si>
    <t xml:space="preserve">Приложение 3 </t>
  </si>
  <si>
    <t xml:space="preserve">Приложение 4 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</si>
  <si>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</si>
  <si>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</si>
  <si>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</si>
  <si>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</si>
  <si>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</si>
  <si>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</si>
  <si>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</si>
  <si>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</si>
  <si>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</si>
  <si>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Земельный налог с физических лиц,обладающих земельным участком,расоложенным в границах сельских поселений</t>
  </si>
  <si>
    <t xml:space="preserve">  </t>
  </si>
  <si>
    <t>Предоставление субсидий бюджетным, автономным учреждениям и иным некоммерческим организациям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</si>
  <si>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</si>
  <si>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</si>
  <si>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113 02995 10 1000 130</t>
  </si>
  <si>
    <t xml:space="preserve">Прочие доходы от компенсации затрат бюджетов сельских поселений </t>
  </si>
  <si>
    <t>113 00000 00 0000 000</t>
  </si>
  <si>
    <t>Доходы от компенсации затрат государства</t>
  </si>
  <si>
    <t>113 02000 00 0000 130</t>
  </si>
  <si>
    <t>ДОХОДЫ ОТ ОКАЗАНИЯ ПЛАТНЫХ УСЛУГ (РАБОТ) И КОМПЕНСАЦИИ ЗАТРАТ ГОСУДАРСТВА</t>
  </si>
  <si>
    <t>Принятие решений о согласовании переустройства и перепланировки жилых помещений</t>
  </si>
  <si>
    <t>№ п/п</t>
  </si>
  <si>
    <t>Наименование объекта</t>
  </si>
  <si>
    <t>Адрес</t>
  </si>
  <si>
    <t>Краткая характеристика</t>
  </si>
  <si>
    <t>Год постройки</t>
  </si>
  <si>
    <t>рыночная стоимость, тыс.руб.</t>
  </si>
  <si>
    <t>2016 год</t>
  </si>
  <si>
    <t>1.</t>
  </si>
  <si>
    <t>ИТОГО</t>
  </si>
  <si>
    <t xml:space="preserve">Наименование муниципальных программ </t>
  </si>
  <si>
    <t>Всего</t>
  </si>
  <si>
    <t>1.1</t>
  </si>
  <si>
    <t>ВСЕГО</t>
  </si>
  <si>
    <t>№ 
п/п</t>
  </si>
  <si>
    <t>Наименование   расходов</t>
  </si>
  <si>
    <t>в том числе:</t>
  </si>
  <si>
    <t>Содержание  автомобильных дорог и искусственных сооружений на них</t>
  </si>
  <si>
    <t>Дорожный фонд Фроловского сельского поселения</t>
  </si>
  <si>
    <t>Капитальный ремонт  автомобильных дорог и искусственных сооружений на них</t>
  </si>
  <si>
    <t>Вид долга</t>
  </si>
  <si>
    <t>На начало года</t>
  </si>
  <si>
    <t>На конец года</t>
  </si>
  <si>
    <t>2.1</t>
  </si>
  <si>
    <t>3.1</t>
  </si>
  <si>
    <t>Кредитные соглашения и договоры</t>
  </si>
  <si>
    <t>4.1</t>
  </si>
  <si>
    <t>5.1</t>
  </si>
  <si>
    <t>Всего за отчетный период</t>
  </si>
  <si>
    <t>Муниципальные займы Фроловского сельского поселения, осуществляемые путем выпуска ценных бумаг Фроловского сельского поселения</t>
  </si>
  <si>
    <t>Договоры и соглашения о получении Фроловским сельским поселением бюджетных кредитов от бюджетов других уровней бюджетной системы Российской Федерации</t>
  </si>
  <si>
    <t>Соглашения и договоры, заключенные от имени Фроловского сельского поселения, о пролонгации  и реструктуризации долговых обязательств Фроловского сельского поселения прошлых лет</t>
  </si>
  <si>
    <t xml:space="preserve">Договоры о предоставлении муниципальных гарантий Фроловским сельским поселением </t>
  </si>
  <si>
    <t xml:space="preserve">Приложение 5 </t>
  </si>
  <si>
    <t xml:space="preserve">                                     Приложение 6</t>
  </si>
  <si>
    <t>Приложение 9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</si>
  <si>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</si>
  <si>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</si>
  <si>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</si>
  <si>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36 0 00 00000</t>
  </si>
  <si>
    <t>Муниципальная программа сельского поселения "Совершенствование муниципального управления" на 2016-2020 годы</t>
  </si>
  <si>
    <t>36 0 05 00000</t>
  </si>
  <si>
    <t>36 0 05 4М080</t>
  </si>
  <si>
    <t>Обеспечение деятельности органов месного самоуправления</t>
  </si>
  <si>
    <t>36 0 05 40030</t>
  </si>
  <si>
    <t>Содержание органов местного самоуправления сельского поселения</t>
  </si>
  <si>
    <t>Закупка товаров, работ и услуг для обеспечения государственных (муниципальных) нужд</t>
  </si>
  <si>
    <t>36 0 05 2П160</t>
  </si>
  <si>
    <t>36 0 06 00000</t>
  </si>
  <si>
    <t xml:space="preserve">Передача полномочий сельского поселения </t>
  </si>
  <si>
    <t>36 0 06 47100</t>
  </si>
  <si>
    <t>36 0 06 47120</t>
  </si>
  <si>
    <t>36 0 06 47130</t>
  </si>
  <si>
    <t xml:space="preserve">Выполнение функций по проведению проверок деятельности управляющих организаций </t>
  </si>
  <si>
    <t>36 0 06 47140</t>
  </si>
  <si>
    <t>Выполнение функций  по запросу  информации у организаций коммунального комплекса по вопросам применения тарифов и надбавок</t>
  </si>
  <si>
    <t>36 0 06 47150</t>
  </si>
  <si>
    <t>Выполнение функций по осуществлению мониторинга кредиторской задолженности за коммунальные услуги и топливно-энергетические ресурсы</t>
  </si>
  <si>
    <t>37 0 00 00000</t>
  </si>
  <si>
    <t>Обеспечение безопасности населения и территории</t>
  </si>
  <si>
    <t>37  0 06 00000</t>
  </si>
  <si>
    <t>37 0 06 47160</t>
  </si>
  <si>
    <t>Организация и осуществление мероприятий по ГО и ЧС</t>
  </si>
  <si>
    <t>91 0 00 00000</t>
  </si>
  <si>
    <t>Расходы в рамках непрограммных направлений деятельности</t>
  </si>
  <si>
    <t>91 0 00 47110</t>
  </si>
  <si>
    <t>91 0 00 47230</t>
  </si>
  <si>
    <t>91 0 00 47240</t>
  </si>
  <si>
    <t xml:space="preserve">Принятие решений о переводе жилого помещения в нежилое помещение и нежилого помещения в жилое </t>
  </si>
  <si>
    <t xml:space="preserve">Резервные фонды администрации сельского поселения </t>
  </si>
  <si>
    <t xml:space="preserve">91 0 00 4Н090 </t>
  </si>
  <si>
    <t xml:space="preserve">36 0 04 00000 </t>
  </si>
  <si>
    <t>Основное мероприятие "Управление муниципальным имуществом сельского поселения"</t>
  </si>
  <si>
    <t>36 0 04 4М040</t>
  </si>
  <si>
    <t xml:space="preserve">Оценка рыночной стоимости права на заключение договора аренды муниципального имущества </t>
  </si>
  <si>
    <t>36 0 04 4М070</t>
  </si>
  <si>
    <t>Содержание объектов имущества казны сельского поселения</t>
  </si>
  <si>
    <t xml:space="preserve">91 0 00 00000 </t>
  </si>
  <si>
    <t>91 0 00 40060</t>
  </si>
  <si>
    <t>Исполнение решений судов, вступивших в законную силу, оплата государственной пошлины</t>
  </si>
  <si>
    <t>91 0 00 4Н070</t>
  </si>
  <si>
    <t>91 0 00 4Н080</t>
  </si>
  <si>
    <t>Осуществление первичного воинского учета на территориях, где отсутствуют военные комиссариаты</t>
  </si>
  <si>
    <t>36 0 05 51180</t>
  </si>
  <si>
    <t>Муниципальная программа сельского поселения "Обеспечение безопасности населения и территории"  на 2016-2020 годы</t>
  </si>
  <si>
    <t>37 0 03 00000</t>
  </si>
  <si>
    <t>Основное мероприятие "Первичные меры пожарной безопасности на территории сельского поселения"</t>
  </si>
  <si>
    <t>37 0 03 4Б050</t>
  </si>
  <si>
    <t>Обеспечение первичных мер пожарной безопасности</t>
  </si>
  <si>
    <t xml:space="preserve">34 0 00 00000 </t>
  </si>
  <si>
    <t>Муниципальная программа сельского поселения "Развитие  дорожного хозяйства и благоустройство сельского поселения" на 2016-2020 годы</t>
  </si>
  <si>
    <t>34 1 00 00000</t>
  </si>
  <si>
    <t>Подпрограмма  "Обеспечение сохранности автомобильных дорог"</t>
  </si>
  <si>
    <t>34 1 01 00000</t>
  </si>
  <si>
    <t xml:space="preserve">Основное мероприятие "Приведение в нормативное состояние автомобильных дорог" </t>
  </si>
  <si>
    <t>34 1 01 4Д010</t>
  </si>
  <si>
    <t>Содержание автомобильных дорог и искуcственных сооружений на них</t>
  </si>
  <si>
    <t>34 1 01 4Д020</t>
  </si>
  <si>
    <t>Ремонт автомобильных дорог и искусственных сооружений на них</t>
  </si>
  <si>
    <t>34 1 01 4Д030</t>
  </si>
  <si>
    <t>Капитальный ремонт автомобильных дорог и искусственных сооружений на них</t>
  </si>
  <si>
    <t>33 0 00 00000</t>
  </si>
  <si>
    <t>Муниципальная программа сельского поселения "Обеспечение качественным жильем и услугами жилищно-коммунального хозяйства населения" на 2016-2020 годы</t>
  </si>
  <si>
    <t>33 2 03 00000</t>
  </si>
  <si>
    <t xml:space="preserve">Основное мероприятие "Передача полномочий сельского поселения" </t>
  </si>
  <si>
    <t xml:space="preserve">33 2 03 47200 </t>
  </si>
  <si>
    <t>34 0 00 00000</t>
  </si>
  <si>
    <t>34 1 04 00000</t>
  </si>
  <si>
    <t>36 0 03 00000</t>
  </si>
  <si>
    <t>Основное мероприятие "Управление земельными ресурсами сельского поселения"</t>
  </si>
  <si>
    <t>36 0 03 4М010</t>
  </si>
  <si>
    <t>Проведение землеустроительных работ</t>
  </si>
  <si>
    <t>36 0 03 4М020</t>
  </si>
  <si>
    <t>Проведение кадастровых работ</t>
  </si>
  <si>
    <t xml:space="preserve">33 0 00 00000 </t>
  </si>
  <si>
    <t>33 0 04 00000</t>
  </si>
  <si>
    <t xml:space="preserve">Основное мероприятие "Капитальный ремонт и модернизация жилищного фонда" </t>
  </si>
  <si>
    <t>33 0 04 09601</t>
  </si>
  <si>
    <t xml:space="preserve">Обеспечение мероприятий по капитальному ремонту многоквартирных домов </t>
  </si>
  <si>
    <t>33 0 04 4Ж100</t>
  </si>
  <si>
    <t>Капитальный ремонт многоквартирных домов</t>
  </si>
  <si>
    <t>36 0 04 4М060</t>
  </si>
  <si>
    <t>Взносы на капитальный ремонт общего имущества в многоквартирных домах, в которых расположены жилые помещения, находящихся в собственности сельского поселения</t>
  </si>
  <si>
    <t>Обеспечение качественным жильем и услугами жилищно-коммунального хозяйства населения</t>
  </si>
  <si>
    <t>33 0 01 00000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</si>
  <si>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недвижимости имущества в муниципальную собственность"</t>
  </si>
  <si>
    <t>33 0 01 L0180</t>
  </si>
  <si>
    <t>Проектирование, строительство (реконструкция) объектов общественной инфраструктуры муниципального значения</t>
  </si>
  <si>
    <t>34 2 00 00000</t>
  </si>
  <si>
    <t>Подпрограмма  "Благоустройство территории"</t>
  </si>
  <si>
    <t>34 2 01 00000</t>
  </si>
  <si>
    <t>Основное мероприятие "Благоустройство"</t>
  </si>
  <si>
    <t>34 2 01 4Д 070</t>
  </si>
  <si>
    <t>Прочие мероприятия по благоустройству</t>
  </si>
  <si>
    <t>34 2 01 4Д 080</t>
  </si>
  <si>
    <t>34 2 01 4Д 090</t>
  </si>
  <si>
    <t xml:space="preserve">Уличное освещение </t>
  </si>
  <si>
    <t>34 2 01 4Д 100</t>
  </si>
  <si>
    <t>34 2 01 4Д 110</t>
  </si>
  <si>
    <t>Организация и содержание мест захоронения</t>
  </si>
  <si>
    <t xml:space="preserve">Образование </t>
  </si>
  <si>
    <t>91 0 00 4Н060</t>
  </si>
  <si>
    <t>Предоставление субсидии на обеспечение деятельности Фонда молодежных инициатив Пермского муниципального района</t>
  </si>
  <si>
    <t xml:space="preserve">Культура  </t>
  </si>
  <si>
    <t>32 0 00 00000</t>
  </si>
  <si>
    <t xml:space="preserve">Муниципальная программа сельского поселения "Развитие сферы культуры" на 2016-2020 годы 
</t>
  </si>
  <si>
    <t>32 0 01 00000</t>
  </si>
  <si>
    <t>Основное мероприятие "Сохранение и развитие традиционной народной культуры, нематериального культурного наследия народов сельского поселения"</t>
  </si>
  <si>
    <t>32 0 01 40050</t>
  </si>
  <si>
    <t>Обеспечение деятельности (оказание услуг, выполнение работ) муниципальных учреждений (организаций)</t>
  </si>
  <si>
    <t>32 0 02 00000</t>
  </si>
  <si>
    <t>Основное мероприятие "Сохранение и развитие библиотечного дела"</t>
  </si>
  <si>
    <t>32 0 02 40050</t>
  </si>
  <si>
    <t>32 0 06 00000</t>
  </si>
  <si>
    <t>Основное мероприятие "Приведение в нормативное состояние учреждений культуры"</t>
  </si>
  <si>
    <t>Капитальный ремонт фойе Фроловского СДК</t>
  </si>
  <si>
    <t>Капитальный ремонт сети электроосвещения Фроловского СДК</t>
  </si>
  <si>
    <t xml:space="preserve">91 0 00 4Н040 </t>
  </si>
  <si>
    <t>Пенсии за выслугу лет лицам, замещавшим муниципальные должности сельского поселения, муниципальным служащим сельского поселения</t>
  </si>
  <si>
    <t xml:space="preserve">32 0 05 00000 </t>
  </si>
  <si>
    <t>Основное мероприятие «Социальное обеспечение работников бюджетной сферы»</t>
  </si>
  <si>
    <t xml:space="preserve">32 0 05 2С020 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</si>
  <si>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</si>
  <si>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35 0 00 00000 </t>
  </si>
  <si>
    <t xml:space="preserve">Муниципальная программа сельского поселения "Улучшение жилищных условий граждан" на 2016-2020 годы
</t>
  </si>
  <si>
    <t xml:space="preserve">35 0 01 00000 </t>
  </si>
  <si>
    <t>Основное мероприятие «Оказание социальной поддержки в обеспечении жильем молодых семей»</t>
  </si>
  <si>
    <t>35 0 01 L0200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</si>
  <si>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2015- 2020 годы)</t>
  </si>
  <si>
    <t>0505</t>
  </si>
  <si>
    <t>Другие вопросы в области жилищно-коммунального хозяйства</t>
  </si>
  <si>
    <t>Подпрограмма "Обеспечение сохранности автомобильных дорог"</t>
  </si>
  <si>
    <t>Основное мероприятие "Передача полномочий сельского поселения"</t>
  </si>
  <si>
    <t>Выполнение функций по проведению капитального ремонта и ремонта дорог, мостов</t>
  </si>
  <si>
    <t>34 1 04 47270</t>
  </si>
  <si>
    <t>Проектирование, строительство (реконструкция), капитальный ремонт и ремонт автомобильных дорог общего пользования местного значения, в том числе к земельным участкам, предоставляемым многодетным семьям</t>
  </si>
  <si>
    <t>34 1 01 ST080</t>
  </si>
  <si>
    <t>ЦСР</t>
  </si>
  <si>
    <t>ВР</t>
  </si>
  <si>
    <t xml:space="preserve">Муниципальная программа сельского поселения "Развитие сферы культуры" на 2016-2020 годы
</t>
  </si>
  <si>
    <t>Основное мероприятие "Социальное обеспечение работников бюджетной сферы"</t>
  </si>
  <si>
    <t>Проектирование, строительство (реконструкция)  объектов общественной инфраструктуры муниципального значения</t>
  </si>
  <si>
    <t>Обеспечение мероприятий по капитальному ремонту многоквартирных домов</t>
  </si>
  <si>
    <t>Подпрограмма   "Обеспечение сохранности автомобильных дорог"</t>
  </si>
  <si>
    <t>Проектирование, строительство (реконструкция)  автомобильных дорог общего пользования местного значения</t>
  </si>
  <si>
    <t>Подпрограмма "Благоустройство территории"</t>
  </si>
  <si>
    <t>Основное мероприятие"Оказание социальной поддержки в обеспечении жильем молодых семей"</t>
  </si>
  <si>
    <t>Предоставление социальных выплат молодым семьям на приобретение (строительство) жилья (в  рамках федеральной целевой программы "Жилище" на 2015-2020 годы)</t>
  </si>
  <si>
    <t>Основное мероприятие "Обеспечение деятельности органов местного самоуправления"</t>
  </si>
  <si>
    <t>Глава сельского поселения</t>
  </si>
  <si>
    <t>Проведение открытого конкурса по отбору управляющих организаций</t>
  </si>
  <si>
    <t xml:space="preserve">37 0 00 00000 </t>
  </si>
  <si>
    <t xml:space="preserve">37 0 03 00000 </t>
  </si>
  <si>
    <t>37 0 06 00000</t>
  </si>
  <si>
    <t>91 0 00 4Н090</t>
  </si>
  <si>
    <t>Резервный фонд администрации сельского поселения</t>
  </si>
  <si>
    <t>Исполнение решений судов, вступивших в законную силу, оплата госудорственной пошлины</t>
  </si>
  <si>
    <t xml:space="preserve">                                                               Приложение 2</t>
  </si>
  <si>
    <t>Вед</t>
  </si>
  <si>
    <t>33 2 03 47200</t>
  </si>
  <si>
    <t>33 0 03 00000</t>
  </si>
  <si>
    <t>Муниципальная программа "Развитие сферы культуры Фроловского сельского поселения" на 2016-2020 годы</t>
  </si>
  <si>
    <t>Муниципальная программа "Обеспечение качественным жильем и услугами жилищно-коммунального хозяйства населения Фроловского сельского поселения" на 2016-2020 годы</t>
  </si>
  <si>
    <t>Муниципальная программа "Обеспечение безопасности населения и территории Фроловского сельского поселения"  на 2016-2020 годы</t>
  </si>
  <si>
    <t>Муниципальная программа "Совершенствование муниципального управления Фроловского сельского поселения" на 2016-2020 годы</t>
  </si>
  <si>
    <t>Муниципальная программа "Улучшение жилищных условий граждан Фроловского сельского поселения" на 2016-2020 годы</t>
  </si>
  <si>
    <t>Муниципальная программа "Развитие  дорожного хозяйства и благоустройство Фроловского сельского поселения" на 2016-2020 годы</t>
  </si>
  <si>
    <t>Ремонт автомобильных дорог и искусственных сооружений</t>
  </si>
  <si>
    <t xml:space="preserve">  Приложение 7</t>
  </si>
  <si>
    <t xml:space="preserve">  Приложение 8</t>
  </si>
  <si>
    <t>муниципального имущества  Фроловского сельского поселения                                                                                            за 2 квартал 2016 года</t>
  </si>
  <si>
    <t>Выполнение функций по признанию в установленном порядке жилых помещений муниципального жилищного фонда непригодными для проживания</t>
  </si>
  <si>
    <t>91 0 00 47290</t>
  </si>
  <si>
    <t>Оценка рыночной стоимости муниципального имущества для целей реализации (или списания с баланса)</t>
  </si>
  <si>
    <t>36 0 04 4М030</t>
  </si>
  <si>
    <t>Техническая паспортизация объектов недвижимого имущества с постановкой на государственный кадастровый учет и снятие с государственного кадастрового учета</t>
  </si>
  <si>
    <t>36 0 04 4М050</t>
  </si>
  <si>
    <t>34 1 02 47260</t>
  </si>
  <si>
    <t>Проектирование, строительство (реконструкция) автомобильных дорог общего пользования местного значения</t>
  </si>
  <si>
    <t>34 1 02 00000</t>
  </si>
  <si>
    <t>Основное мероприятие "Строительство (реконструкция) автомобильных дорог местного значения"</t>
  </si>
  <si>
    <t>33 0 02 4Ж010</t>
  </si>
  <si>
    <t>Содержание, капитальный ремонт и ремонт систем коммунального комплекса, находящихся в муниципальной собственности, а также бесхозяйных систем коммунального комплекса</t>
  </si>
  <si>
    <t>Основное мероприятие «Содержание и ремонт объектов коммунально-инженерной инфраструктуры"</t>
  </si>
  <si>
    <t>33 0 02 00000</t>
  </si>
  <si>
    <t>91 0 00 2У130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</si>
  <si>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</si>
  <si>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Проведение текущего и капитального ремонта муниципальных учреждений (организаций)</t>
  </si>
  <si>
    <t>32 0 06 4К040</t>
  </si>
  <si>
    <t>32 0 06 4К050</t>
  </si>
  <si>
    <t>Прочие мероприятия по приведению муниципальных учреждений (организаций) в нормативное состояние</t>
  </si>
  <si>
    <t>91 0 0047290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</si>
  <si>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</si>
  <si>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91 0 00 2У140</t>
  </si>
  <si>
    <t>Информация об исполениии бюджета по доходам Фроловского сельского поселения за 2 квартал 2016 года</t>
  </si>
  <si>
    <t>Информация по распределению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 квартал 2016 года</t>
  </si>
  <si>
    <t>Информация по ведомственной структуре расходов бюджета Фроловского сельского поселения за 2 квартал 2016 года</t>
  </si>
  <si>
    <t>Информация по источникам финансирования дефицита бюджета Фроловского сельского поселения за 2 квартал 2016 года по кодам классификации источников финансирования дефицитов бюджетов</t>
  </si>
  <si>
    <t>Информация по использовании средств резервного фонда Фроловского сельского поселения за 2 квартал 2016 года</t>
  </si>
  <si>
    <t xml:space="preserve">Информация по плану приватизации </t>
  </si>
  <si>
    <t xml:space="preserve">Информация по перечню муниципальных программ, и объем их финансирования и исполнения Фроловского сельского поселения за 2 квартал 2016 года                                                                                                                                                                                             </t>
  </si>
  <si>
    <t>Информация по отчету о расходовании средств дорожного фонда Фроловского сельского поселения за 2 квартал 2016 года</t>
  </si>
  <si>
    <t>Информация по отчету о состоянии муниципального долга Фроловского сельского поселения за 2 квартал  2016 года</t>
  </si>
  <si>
    <t xml:space="preserve">                                                                                           к решению Совета депутатов от 29.08.2016  № 177  </t>
  </si>
  <si>
    <t xml:space="preserve">     к решению Совета депутатов от 29.08.2016  № 177  </t>
  </si>
  <si>
    <t xml:space="preserve">  к решению Совета депутатов от 29.08.2016  № 177  </t>
  </si>
  <si>
    <t xml:space="preserve">  к решению Совета депутатов от 29.08.2016  № 177   </t>
  </si>
  <si>
    <t xml:space="preserve">                          к решению Совета депутатов от 29.08.2016  № 177  </t>
  </si>
  <si>
    <t xml:space="preserve">      к решению Совета депутатов от 29.08.2016  № 177  </t>
  </si>
  <si>
    <t xml:space="preserve">                                                                                                 к решению Совета депутатов от 29.08.2016  № 177  </t>
  </si>
  <si>
    <t xml:space="preserve">   к решению Совета депутатов от 29.08.2016  № 177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</si>
</sst>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#,##0.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;\-#,##0.0_р_."/>
    <numFmt numFmtId="191" formatCode="000"/>
    <numFmt numFmtId="192" formatCode="_-* #,##0.0_р_._-;\-* #,##0.0_р_._-;_-* &quot;-&quot;??_р_._-;_-@_-"/>
    <numFmt numFmtId="193" formatCode="0.0000"/>
    <numFmt numFmtId="194" formatCode="_-* #,##0.000_р_._-;\-* #,##0.000_р_._-;_-* &quot;-&quot;???_р_._-;_-@_-"/>
    <numFmt numFmtId="195" formatCode="?"/>
    <numFmt numFmtId="196" formatCode="#,##0.0_р_."/>
    <numFmt numFmtId="197" formatCode="#,##0.000_р_."/>
    <numFmt numFmtId="198" formatCode="#,##0.00_ ;\-#,##0.00\ "/>
    <numFmt numFmtId="199" formatCode="_(* #,##0.000_);_(* \(#,##0.000\);_(* &quot;-&quot;??_);_(@_)"/>
    <numFmt numFmtId="200" formatCode="_-* #,##0.0_р_._-;\-* #,##0.0_р_._-;_-* &quot;-&quot;_р_._-;_-@_-"/>
    <numFmt numFmtId="201" formatCode="#,##0.0_ ;\-#,##0.0\ "/>
    <numFmt numFmtId="202" formatCode="#,##0.000"/>
    <numFmt numFmtId="203" formatCode="#,##0.00_р_."/>
    <numFmt numFmtId="204" formatCode="_(* #,##0_);_(* \(#,##0\);_(* &quot;-&quot;??_);_(@_)"/>
    <numFmt numFmtId="205" formatCode="_-* #,##0.0_р_._-;\-* #,##0.0_р_._-;_-* &quot;-&quot;???_р_._-;_-@_-"/>
    <numFmt numFmtId="206" formatCode="[$-FC19]d\ mmmm\ yyyy\ &quot;г.&quot;"/>
    <numFmt numFmtId="207" formatCode="0.0000000"/>
    <numFmt numFmtId="208" formatCode="0.000000"/>
    <numFmt numFmtId="209" formatCode="0.00000000"/>
    <numFmt numFmtId="210" formatCode="0.00000"/>
  </numFmts>
  <fonts count="6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 Cyr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10" fillId="0" borderId="1" applyNumberFormat="0" applyProtection="0">
      <alignment horizontal="right" vertical="center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0" fillId="3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8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179" fontId="1" fillId="0" borderId="0" xfId="69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 vertical="top"/>
    </xf>
    <xf numFmtId="181" fontId="3" fillId="0" borderId="11" xfId="69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 vertical="top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0" fillId="0" borderId="0" xfId="56" applyFont="1" applyFill="1" applyAlignment="1">
      <alignment vertical="center" wrapText="1"/>
      <protection/>
    </xf>
    <xf numFmtId="0" fontId="1" fillId="0" borderId="0" xfId="56" applyFill="1">
      <alignment/>
      <protection/>
    </xf>
    <xf numFmtId="0" fontId="1" fillId="0" borderId="0" xfId="56">
      <alignment/>
      <protection/>
    </xf>
    <xf numFmtId="0" fontId="1" fillId="0" borderId="11" xfId="58" applyFont="1" applyFill="1" applyBorder="1" applyAlignment="1">
      <alignment horizontal="center" vertical="top" wrapText="1"/>
      <protection/>
    </xf>
    <xf numFmtId="0" fontId="1" fillId="0" borderId="12" xfId="58" applyFont="1" applyFill="1" applyBorder="1" applyAlignment="1">
      <alignment horizontal="center" vertical="top" wrapText="1"/>
      <protection/>
    </xf>
    <xf numFmtId="0" fontId="16" fillId="0" borderId="11" xfId="58" applyFont="1" applyFill="1" applyBorder="1" applyAlignment="1">
      <alignment horizontal="center" vertical="top" wrapText="1"/>
      <protection/>
    </xf>
    <xf numFmtId="49" fontId="2" fillId="0" borderId="11" xfId="58" applyNumberFormat="1" applyFont="1" applyFill="1" applyBorder="1" applyAlignment="1">
      <alignment horizontal="center" vertical="top" wrapText="1"/>
      <protection/>
    </xf>
    <xf numFmtId="49" fontId="16" fillId="0" borderId="11" xfId="58" applyNumberFormat="1" applyFont="1" applyFill="1" applyBorder="1" applyAlignment="1">
      <alignment horizontal="center" vertical="top" wrapText="1"/>
      <protection/>
    </xf>
    <xf numFmtId="0" fontId="1" fillId="0" borderId="13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56" applyNumberFormat="1" applyFont="1" applyFill="1" applyAlignment="1">
      <alignment horizontal="right"/>
      <protection/>
    </xf>
    <xf numFmtId="0" fontId="1" fillId="0" borderId="0" xfId="54" applyFont="1">
      <alignment/>
      <protection/>
    </xf>
    <xf numFmtId="0" fontId="0" fillId="0" borderId="0" xfId="54">
      <alignment/>
      <protection/>
    </xf>
    <xf numFmtId="0" fontId="16" fillId="0" borderId="0" xfId="54" applyFont="1">
      <alignment/>
      <protection/>
    </xf>
    <xf numFmtId="0" fontId="15" fillId="0" borderId="0" xfId="54" applyFont="1">
      <alignment/>
      <protection/>
    </xf>
    <xf numFmtId="0" fontId="8" fillId="0" borderId="11" xfId="54" applyFont="1" applyBorder="1" applyAlignment="1">
      <alignment horizontal="center" vertical="center" wrapText="1"/>
      <protection/>
    </xf>
    <xf numFmtId="0" fontId="16" fillId="0" borderId="11" xfId="54" applyFont="1" applyBorder="1" applyAlignment="1">
      <alignment horizontal="center" vertical="center" wrapText="1"/>
      <protection/>
    </xf>
    <xf numFmtId="183" fontId="16" fillId="0" borderId="11" xfId="54" applyNumberFormat="1" applyFont="1" applyBorder="1" applyAlignment="1">
      <alignment horizontal="center" vertical="center" wrapText="1"/>
      <protection/>
    </xf>
    <xf numFmtId="0" fontId="0" fillId="34" borderId="0" xfId="54" applyFill="1">
      <alignment/>
      <protection/>
    </xf>
    <xf numFmtId="0" fontId="2" fillId="0" borderId="14" xfId="54" applyFont="1" applyBorder="1" applyAlignment="1">
      <alignment horizontal="center" vertical="center" wrapText="1"/>
      <protection/>
    </xf>
    <xf numFmtId="183" fontId="2" fillId="0" borderId="14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181" fontId="16" fillId="0" borderId="0" xfId="54" applyNumberFormat="1" applyFont="1" applyBorder="1" applyAlignment="1">
      <alignment horizontal="center" vertical="center" wrapText="1"/>
      <protection/>
    </xf>
    <xf numFmtId="183" fontId="2" fillId="0" borderId="0" xfId="54" applyNumberFormat="1" applyFont="1" applyBorder="1" applyAlignment="1">
      <alignment horizontal="center" vertical="center" wrapText="1"/>
      <protection/>
    </xf>
    <xf numFmtId="181" fontId="2" fillId="0" borderId="0" xfId="54" applyNumberFormat="1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21" fillId="0" borderId="17" xfId="61" applyNumberFormat="1" applyFont="1" applyFill="1" applyBorder="1" applyAlignment="1">
      <alignment horizontal="center" vertical="center" wrapText="1"/>
      <protection/>
    </xf>
    <xf numFmtId="49" fontId="8" fillId="0" borderId="17" xfId="61" applyNumberFormat="1" applyFont="1" applyFill="1" applyBorder="1" applyAlignment="1">
      <alignment horizontal="center" vertical="center" wrapText="1"/>
      <protection/>
    </xf>
    <xf numFmtId="182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7" xfId="61" applyNumberFormat="1" applyFont="1" applyFill="1" applyBorder="1" applyAlignment="1">
      <alignment horizontal="left" vertical="center" wrapText="1"/>
      <protection/>
    </xf>
    <xf numFmtId="181" fontId="21" fillId="0" borderId="17" xfId="69" applyNumberFormat="1" applyFont="1" applyFill="1" applyBorder="1" applyAlignment="1">
      <alignment horizontal="center" vertical="center" wrapText="1"/>
    </xf>
    <xf numFmtId="49" fontId="21" fillId="34" borderId="17" xfId="0" applyNumberFormat="1" applyFont="1" applyFill="1" applyBorder="1" applyAlignment="1">
      <alignment horizontal="center" vertical="center"/>
    </xf>
    <xf numFmtId="49" fontId="21" fillId="34" borderId="17" xfId="61" applyNumberFormat="1" applyFont="1" applyFill="1" applyBorder="1" applyAlignment="1">
      <alignment horizontal="left" vertical="center" wrapText="1"/>
      <protection/>
    </xf>
    <xf numFmtId="181" fontId="21" fillId="34" borderId="17" xfId="61" applyNumberFormat="1" applyFont="1" applyFill="1" applyBorder="1" applyAlignment="1">
      <alignment horizontal="center" vertical="center" wrapText="1"/>
      <protection/>
    </xf>
    <xf numFmtId="49" fontId="8" fillId="34" borderId="17" xfId="0" applyNumberFormat="1" applyFont="1" applyFill="1" applyBorder="1" applyAlignment="1">
      <alignment horizontal="center"/>
    </xf>
    <xf numFmtId="49" fontId="8" fillId="34" borderId="17" xfId="61" applyNumberFormat="1" applyFont="1" applyFill="1" applyBorder="1" applyAlignment="1">
      <alignment horizontal="left" vertical="center" wrapText="1"/>
      <protection/>
    </xf>
    <xf numFmtId="49" fontId="8" fillId="34" borderId="17" xfId="61" applyNumberFormat="1" applyFont="1" applyFill="1" applyBorder="1" applyAlignment="1">
      <alignment horizontal="left" vertical="top" wrapText="1"/>
      <protection/>
    </xf>
    <xf numFmtId="181" fontId="8" fillId="34" borderId="17" xfId="61" applyNumberFormat="1" applyFont="1" applyFill="1" applyBorder="1" applyAlignment="1">
      <alignment horizontal="center" vertical="center" wrapText="1"/>
      <protection/>
    </xf>
    <xf numFmtId="49" fontId="8" fillId="34" borderId="17" xfId="0" applyNumberFormat="1" applyFont="1" applyFill="1" applyBorder="1" applyAlignment="1">
      <alignment horizontal="center" vertical="top"/>
    </xf>
    <xf numFmtId="49" fontId="8" fillId="34" borderId="17" xfId="0" applyNumberFormat="1" applyFont="1" applyFill="1" applyBorder="1" applyAlignment="1">
      <alignment horizontal="left" vertical="top" wrapText="1"/>
    </xf>
    <xf numFmtId="181" fontId="8" fillId="34" borderId="17" xfId="0" applyNumberFormat="1" applyFont="1" applyFill="1" applyBorder="1" applyAlignment="1">
      <alignment horizontal="center" vertical="center"/>
    </xf>
    <xf numFmtId="49" fontId="21" fillId="34" borderId="17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181" fontId="8" fillId="0" borderId="17" xfId="61" applyNumberFormat="1" applyFont="1" applyFill="1" applyBorder="1" applyAlignment="1">
      <alignment horizontal="center" vertical="center" wrapText="1"/>
      <protection/>
    </xf>
    <xf numFmtId="181" fontId="8" fillId="0" borderId="17" xfId="0" applyNumberFormat="1" applyFont="1" applyFill="1" applyBorder="1" applyAlignment="1">
      <alignment horizontal="center" vertical="center"/>
    </xf>
    <xf numFmtId="49" fontId="21" fillId="34" borderId="17" xfId="0" applyNumberFormat="1" applyFont="1" applyFill="1" applyBorder="1" applyAlignment="1">
      <alignment horizontal="center" vertical="top"/>
    </xf>
    <xf numFmtId="49" fontId="21" fillId="34" borderId="17" xfId="61" applyNumberFormat="1" applyFont="1" applyFill="1" applyBorder="1" applyAlignment="1">
      <alignment horizontal="left" vertical="top" wrapText="1"/>
      <protection/>
    </xf>
    <xf numFmtId="195" fontId="21" fillId="34" borderId="17" xfId="61" applyNumberFormat="1" applyFont="1" applyFill="1" applyBorder="1" applyAlignment="1">
      <alignment horizontal="left" vertical="top" wrapText="1"/>
      <protection/>
    </xf>
    <xf numFmtId="181" fontId="21" fillId="34" borderId="17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righ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left" vertical="top"/>
    </xf>
    <xf numFmtId="181" fontId="21" fillId="0" borderId="17" xfId="0" applyNumberFormat="1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left" vertical="top" wrapText="1"/>
    </xf>
    <xf numFmtId="49" fontId="22" fillId="34" borderId="17" xfId="0" applyNumberFormat="1" applyFont="1" applyFill="1" applyBorder="1" applyAlignment="1" applyProtection="1">
      <alignment horizontal="right" vertical="top" wrapText="1"/>
      <protection locked="0"/>
    </xf>
    <xf numFmtId="0" fontId="22" fillId="34" borderId="17" xfId="0" applyFont="1" applyFill="1" applyBorder="1" applyAlignment="1">
      <alignment horizontal="left" vertical="top" wrapText="1"/>
    </xf>
    <xf numFmtId="49" fontId="22" fillId="34" borderId="17" xfId="0" applyNumberFormat="1" applyFont="1" applyFill="1" applyBorder="1" applyAlignment="1">
      <alignment horizontal="right" vertical="top" wrapText="1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7" xfId="61" applyNumberFormat="1" applyFont="1" applyFill="1" applyBorder="1" applyAlignment="1">
      <alignment horizontal="left" vertical="top" wrapText="1"/>
      <protection/>
    </xf>
    <xf numFmtId="2" fontId="8" fillId="0" borderId="17" xfId="61" applyNumberFormat="1" applyFont="1" applyFill="1" applyBorder="1" applyAlignment="1">
      <alignment horizontal="left" vertical="top" wrapText="1"/>
      <protection/>
    </xf>
    <xf numFmtId="195" fontId="8" fillId="0" borderId="17" xfId="61" applyNumberFormat="1" applyFont="1" applyFill="1" applyBorder="1" applyAlignment="1">
      <alignment horizontal="left" vertical="top" wrapText="1"/>
      <protection/>
    </xf>
    <xf numFmtId="195" fontId="62" fillId="34" borderId="17" xfId="61" applyNumberFormat="1" applyFont="1" applyFill="1" applyBorder="1" applyAlignment="1">
      <alignment horizontal="left" vertical="top" wrapText="1"/>
      <protection/>
    </xf>
    <xf numFmtId="195" fontId="8" fillId="34" borderId="17" xfId="61" applyNumberFormat="1" applyFont="1" applyFill="1" applyBorder="1" applyAlignment="1">
      <alignment horizontal="left" vertical="top" wrapText="1"/>
      <protection/>
    </xf>
    <xf numFmtId="0" fontId="8" fillId="0" borderId="17" xfId="61" applyNumberFormat="1" applyFont="1" applyFill="1" applyBorder="1" applyAlignment="1">
      <alignment horizontal="left" vertical="top" wrapText="1"/>
      <protection/>
    </xf>
    <xf numFmtId="49" fontId="21" fillId="0" borderId="17" xfId="0" applyNumberFormat="1" applyFont="1" applyFill="1" applyBorder="1" applyAlignment="1">
      <alignment horizontal="center" vertical="top"/>
    </xf>
    <xf numFmtId="49" fontId="21" fillId="0" borderId="17" xfId="61" applyNumberFormat="1" applyFont="1" applyFill="1" applyBorder="1" applyAlignment="1">
      <alignment horizontal="left" vertical="top" wrapText="1"/>
      <protection/>
    </xf>
    <xf numFmtId="181" fontId="21" fillId="0" borderId="17" xfId="61" applyNumberFormat="1" applyFont="1" applyFill="1" applyBorder="1" applyAlignment="1">
      <alignment horizontal="center" vertical="center" wrapText="1"/>
      <protection/>
    </xf>
    <xf numFmtId="2" fontId="21" fillId="0" borderId="17" xfId="61" applyNumberFormat="1" applyFont="1" applyFill="1" applyBorder="1" applyAlignment="1">
      <alignment horizontal="left" vertical="top" wrapText="1"/>
      <protection/>
    </xf>
    <xf numFmtId="49" fontId="21" fillId="34" borderId="17" xfId="0" applyNumberFormat="1" applyFont="1" applyFill="1" applyBorder="1" applyAlignment="1">
      <alignment horizontal="center" vertical="justify"/>
    </xf>
    <xf numFmtId="49" fontId="21" fillId="34" borderId="17" xfId="0" applyNumberFormat="1" applyFont="1" applyFill="1" applyBorder="1" applyAlignment="1">
      <alignment horizontal="left" vertical="justify"/>
    </xf>
    <xf numFmtId="49" fontId="21" fillId="34" borderId="17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left" vertical="justify" wrapText="1"/>
    </xf>
    <xf numFmtId="0" fontId="8" fillId="0" borderId="17" xfId="0" applyFont="1" applyFill="1" applyBorder="1" applyAlignment="1">
      <alignment horizontal="left" vertical="top" wrapText="1"/>
    </xf>
    <xf numFmtId="49" fontId="22" fillId="34" borderId="17" xfId="0" applyNumberFormat="1" applyFont="1" applyFill="1" applyBorder="1" applyAlignment="1">
      <alignment horizontal="center" vertical="justify" wrapText="1"/>
    </xf>
    <xf numFmtId="0" fontId="8" fillId="34" borderId="17" xfId="0" applyFont="1" applyFill="1" applyBorder="1" applyAlignment="1">
      <alignment horizontal="left" vertical="justify"/>
    </xf>
    <xf numFmtId="0" fontId="8" fillId="34" borderId="17" xfId="0" applyFont="1" applyFill="1" applyBorder="1" applyAlignment="1">
      <alignment horizontal="left" vertical="top" wrapText="1"/>
    </xf>
    <xf numFmtId="181" fontId="8" fillId="34" borderId="17" xfId="0" applyNumberFormat="1" applyFont="1" applyFill="1" applyBorder="1" applyAlignment="1">
      <alignment horizontal="center" vertical="center"/>
    </xf>
    <xf numFmtId="181" fontId="8" fillId="0" borderId="17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left" vertical="justify"/>
    </xf>
    <xf numFmtId="49" fontId="8" fillId="0" borderId="17" xfId="0" applyNumberFormat="1" applyFont="1" applyBorder="1" applyAlignment="1">
      <alignment horizontal="left" vertical="top" wrapText="1"/>
    </xf>
    <xf numFmtId="181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/>
    </xf>
    <xf numFmtId="49" fontId="8" fillId="0" borderId="17" xfId="0" applyNumberFormat="1" applyFont="1" applyFill="1" applyBorder="1" applyAlignment="1">
      <alignment horizontal="center" vertical="justify"/>
    </xf>
    <xf numFmtId="0" fontId="23" fillId="0" borderId="17" xfId="60" applyFont="1" applyFill="1" applyBorder="1" applyAlignment="1">
      <alignment horizontal="left" vertical="top" wrapText="1"/>
      <protection/>
    </xf>
    <xf numFmtId="181" fontId="8" fillId="0" borderId="17" xfId="69" applyNumberFormat="1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left" vertical="top" wrapText="1"/>
    </xf>
    <xf numFmtId="49" fontId="21" fillId="0" borderId="17" xfId="61" applyNumberFormat="1" applyFont="1" applyFill="1" applyBorder="1" applyAlignment="1">
      <alignment horizontal="left" vertical="top"/>
      <protection/>
    </xf>
    <xf numFmtId="181" fontId="21" fillId="0" borderId="17" xfId="61" applyNumberFormat="1" applyFont="1" applyFill="1" applyBorder="1" applyAlignment="1">
      <alignment horizontal="center" vertical="center"/>
      <protection/>
    </xf>
    <xf numFmtId="195" fontId="8" fillId="34" borderId="17" xfId="0" applyNumberFormat="1" applyFont="1" applyFill="1" applyBorder="1" applyAlignment="1">
      <alignment horizontal="left" vertical="top" wrapText="1"/>
    </xf>
    <xf numFmtId="0" fontId="21" fillId="34" borderId="17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left" vertical="top" wrapText="1" shrinkToFit="1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/>
    </xf>
    <xf numFmtId="204" fontId="1" fillId="0" borderId="18" xfId="69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179" fontId="1" fillId="0" borderId="11" xfId="69" applyFont="1" applyFill="1" applyBorder="1" applyAlignment="1">
      <alignment horizontal="center" vertical="center" wrapText="1"/>
    </xf>
    <xf numFmtId="181" fontId="1" fillId="0" borderId="11" xfId="69" applyNumberFormat="1" applyFont="1" applyFill="1" applyBorder="1" applyAlignment="1">
      <alignment horizontal="center" vertical="center"/>
    </xf>
    <xf numFmtId="181" fontId="1" fillId="0" borderId="16" xfId="69" applyNumberFormat="1" applyFont="1" applyFill="1" applyBorder="1" applyAlignment="1">
      <alignment horizontal="center" vertical="center"/>
    </xf>
    <xf numFmtId="181" fontId="1" fillId="0" borderId="0" xfId="69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top" wrapText="1" shrinkToFit="1"/>
    </xf>
    <xf numFmtId="0" fontId="3" fillId="0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left" vertical="top" wrapText="1" shrinkToFit="1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wrapText="1"/>
    </xf>
    <xf numFmtId="0" fontId="24" fillId="0" borderId="12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wrapText="1"/>
    </xf>
    <xf numFmtId="0" fontId="63" fillId="34" borderId="12" xfId="0" applyFont="1" applyFill="1" applyBorder="1" applyAlignment="1">
      <alignment wrapText="1"/>
    </xf>
    <xf numFmtId="0" fontId="3" fillId="34" borderId="11" xfId="0" applyNumberFormat="1" applyFont="1" applyFill="1" applyBorder="1" applyAlignment="1">
      <alignment horizontal="left" vertical="top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top" wrapText="1"/>
    </xf>
    <xf numFmtId="0" fontId="63" fillId="0" borderId="11" xfId="0" applyFont="1" applyFill="1" applyBorder="1" applyAlignment="1">
      <alignment wrapText="1"/>
    </xf>
    <xf numFmtId="0" fontId="63" fillId="0" borderId="11" xfId="0" applyNumberFormat="1" applyFont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63" fillId="0" borderId="23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/>
    </xf>
    <xf numFmtId="204" fontId="1" fillId="0" borderId="18" xfId="69" applyNumberFormat="1" applyFont="1" applyFill="1" applyBorder="1" applyAlignment="1">
      <alignment horizontal="center" wrapText="1"/>
    </xf>
    <xf numFmtId="0" fontId="63" fillId="34" borderId="11" xfId="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0" fontId="64" fillId="0" borderId="16" xfId="0" applyFont="1" applyBorder="1" applyAlignment="1">
      <alignment horizontal="center"/>
    </xf>
    <xf numFmtId="181" fontId="64" fillId="0" borderId="16" xfId="0" applyNumberFormat="1" applyFont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center" vertical="top" wrapText="1"/>
    </xf>
    <xf numFmtId="183" fontId="1" fillId="0" borderId="11" xfId="0" applyNumberFormat="1" applyFont="1" applyFill="1" applyBorder="1" applyAlignment="1">
      <alignment horizontal="center" vertical="center"/>
    </xf>
    <xf numFmtId="183" fontId="63" fillId="0" borderId="11" xfId="0" applyNumberFormat="1" applyFont="1" applyBorder="1" applyAlignment="1">
      <alignment horizontal="center" vertical="center"/>
    </xf>
    <xf numFmtId="183" fontId="63" fillId="0" borderId="16" xfId="0" applyNumberFormat="1" applyFont="1" applyBorder="1" applyAlignment="1">
      <alignment horizontal="center" vertical="center"/>
    </xf>
    <xf numFmtId="183" fontId="63" fillId="0" borderId="18" xfId="0" applyNumberFormat="1" applyFont="1" applyBorder="1" applyAlignment="1">
      <alignment horizontal="center" vertical="center"/>
    </xf>
    <xf numFmtId="183" fontId="63" fillId="0" borderId="24" xfId="0" applyNumberFormat="1" applyFont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63" fillId="0" borderId="25" xfId="0" applyNumberFormat="1" applyFont="1" applyBorder="1" applyAlignment="1">
      <alignment horizontal="center" vertical="center"/>
    </xf>
    <xf numFmtId="183" fontId="1" fillId="34" borderId="11" xfId="0" applyNumberFormat="1" applyFont="1" applyFill="1" applyBorder="1" applyAlignment="1">
      <alignment horizontal="center" vertical="center"/>
    </xf>
    <xf numFmtId="183" fontId="1" fillId="34" borderId="12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Alignment="1">
      <alignment horizontal="center"/>
    </xf>
    <xf numFmtId="183" fontId="2" fillId="0" borderId="11" xfId="0" applyNumberFormat="1" applyFont="1" applyFill="1" applyBorder="1" applyAlignment="1">
      <alignment vertical="top" wrapText="1"/>
    </xf>
    <xf numFmtId="179" fontId="18" fillId="0" borderId="11" xfId="69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204" fontId="18" fillId="0" borderId="18" xfId="69" applyNumberFormat="1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16" fillId="0" borderId="11" xfId="56" applyFont="1" applyFill="1" applyBorder="1" applyAlignment="1">
      <alignment vertical="top" wrapText="1"/>
      <protection/>
    </xf>
    <xf numFmtId="0" fontId="2" fillId="0" borderId="11" xfId="56" applyNumberFormat="1" applyFont="1" applyFill="1" applyBorder="1" applyAlignment="1">
      <alignment horizontal="left" vertical="top" wrapText="1"/>
      <protection/>
    </xf>
    <xf numFmtId="0" fontId="8" fillId="0" borderId="11" xfId="58" applyFont="1" applyFill="1" applyBorder="1" applyAlignment="1">
      <alignment horizontal="center" vertical="top" wrapText="1"/>
      <protection/>
    </xf>
    <xf numFmtId="204" fontId="8" fillId="0" borderId="11" xfId="69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11" xfId="56" applyBorder="1" applyAlignment="1">
      <alignment horizontal="center"/>
      <protection/>
    </xf>
    <xf numFmtId="0" fontId="63" fillId="0" borderId="16" xfId="0" applyFont="1" applyBorder="1" applyAlignment="1">
      <alignment horizontal="center"/>
    </xf>
    <xf numFmtId="181" fontId="6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204" fontId="1" fillId="0" borderId="11" xfId="69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181" fontId="1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181" fontId="2" fillId="0" borderId="11" xfId="0" applyNumberFormat="1" applyFont="1" applyFill="1" applyBorder="1" applyAlignment="1">
      <alignment vertical="center" wrapText="1"/>
    </xf>
    <xf numFmtId="183" fontId="64" fillId="0" borderId="16" xfId="0" applyNumberFormat="1" applyFont="1" applyBorder="1" applyAlignment="1">
      <alignment horizontal="center" vertical="center"/>
    </xf>
    <xf numFmtId="181" fontId="8" fillId="0" borderId="17" xfId="69" applyNumberFormat="1" applyFont="1" applyFill="1" applyBorder="1" applyAlignment="1">
      <alignment horizontal="center" vertical="center" wrapText="1"/>
    </xf>
    <xf numFmtId="181" fontId="63" fillId="0" borderId="16" xfId="0" applyNumberFormat="1" applyFont="1" applyBorder="1" applyAlignment="1">
      <alignment horizontal="center" vertical="center"/>
    </xf>
    <xf numFmtId="0" fontId="3" fillId="0" borderId="11" xfId="56" applyFont="1" applyBorder="1" applyAlignment="1">
      <alignment horizontal="center"/>
      <protection/>
    </xf>
    <xf numFmtId="181" fontId="8" fillId="34" borderId="17" xfId="69" applyNumberFormat="1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83" fontId="64" fillId="0" borderId="11" xfId="0" applyNumberFormat="1" applyFont="1" applyBorder="1" applyAlignment="1">
      <alignment horizontal="center" vertical="center"/>
    </xf>
    <xf numFmtId="183" fontId="63" fillId="0" borderId="13" xfId="0" applyNumberFormat="1" applyFont="1" applyBorder="1" applyAlignment="1">
      <alignment horizontal="center" vertical="center"/>
    </xf>
    <xf numFmtId="183" fontId="63" fillId="0" borderId="12" xfId="0" applyNumberFormat="1" applyFont="1" applyBorder="1" applyAlignment="1">
      <alignment horizontal="center" vertical="center"/>
    </xf>
    <xf numFmtId="183" fontId="63" fillId="0" borderId="14" xfId="0" applyNumberFormat="1" applyFont="1" applyBorder="1" applyAlignment="1">
      <alignment horizontal="center" vertical="center"/>
    </xf>
    <xf numFmtId="183" fontId="63" fillId="0" borderId="23" xfId="0" applyNumberFormat="1" applyFont="1" applyBorder="1" applyAlignment="1">
      <alignment horizontal="center" vertical="center"/>
    </xf>
    <xf numFmtId="181" fontId="64" fillId="0" borderId="16" xfId="0" applyNumberFormat="1" applyFont="1" applyBorder="1" applyAlignment="1">
      <alignment horizontal="center" vertical="center"/>
    </xf>
    <xf numFmtId="183" fontId="63" fillId="0" borderId="26" xfId="0" applyNumberFormat="1" applyFont="1" applyBorder="1" applyAlignment="1">
      <alignment horizontal="center" vertical="center"/>
    </xf>
    <xf numFmtId="183" fontId="63" fillId="0" borderId="2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right" vertical="top" wrapText="1"/>
    </xf>
    <xf numFmtId="0" fontId="62" fillId="0" borderId="17" xfId="0" applyFont="1" applyBorder="1" applyAlignment="1">
      <alignment horizontal="left" vertical="top" wrapText="1"/>
    </xf>
    <xf numFmtId="181" fontId="62" fillId="0" borderId="17" xfId="61" applyNumberFormat="1" applyFont="1" applyFill="1" applyBorder="1" applyAlignment="1">
      <alignment horizontal="center" vertical="center" wrapText="1"/>
      <protection/>
    </xf>
    <xf numFmtId="181" fontId="62" fillId="0" borderId="17" xfId="0" applyNumberFormat="1" applyFont="1" applyFill="1" applyBorder="1" applyAlignment="1">
      <alignment horizontal="center" vertical="center"/>
    </xf>
    <xf numFmtId="181" fontId="62" fillId="0" borderId="17" xfId="69" applyNumberFormat="1" applyFont="1" applyFill="1" applyBorder="1" applyAlignment="1">
      <alignment horizontal="center" vertical="center" wrapText="1"/>
    </xf>
    <xf numFmtId="181" fontId="67" fillId="0" borderId="17" xfId="69" applyNumberFormat="1" applyFont="1" applyFill="1" applyBorder="1" applyAlignment="1">
      <alignment horizontal="center" vertical="center" wrapText="1"/>
    </xf>
    <xf numFmtId="183" fontId="63" fillId="0" borderId="15" xfId="0" applyNumberFormat="1" applyFont="1" applyBorder="1" applyAlignment="1">
      <alignment horizontal="center" vertical="center"/>
    </xf>
    <xf numFmtId="183" fontId="64" fillId="0" borderId="28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64" fillId="0" borderId="18" xfId="0" applyNumberFormat="1" applyFont="1" applyBorder="1" applyAlignment="1">
      <alignment horizontal="center" vertical="center"/>
    </xf>
    <xf numFmtId="181" fontId="64" fillId="0" borderId="24" xfId="0" applyNumberFormat="1" applyFont="1" applyBorder="1" applyAlignment="1">
      <alignment horizontal="center" vertical="center"/>
    </xf>
    <xf numFmtId="183" fontId="1" fillId="34" borderId="23" xfId="0" applyNumberFormat="1" applyFont="1" applyFill="1" applyBorder="1" applyAlignment="1">
      <alignment horizontal="center" vertical="center"/>
    </xf>
    <xf numFmtId="181" fontId="64" fillId="0" borderId="11" xfId="0" applyNumberFormat="1" applyFont="1" applyBorder="1" applyAlignment="1">
      <alignment horizontal="center" vertical="center"/>
    </xf>
    <xf numFmtId="183" fontId="64" fillId="0" borderId="12" xfId="0" applyNumberFormat="1" applyFont="1" applyBorder="1" applyAlignment="1">
      <alignment horizontal="center" vertical="center"/>
    </xf>
    <xf numFmtId="181" fontId="64" fillId="0" borderId="15" xfId="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top"/>
    </xf>
    <xf numFmtId="0" fontId="1" fillId="34" borderId="12" xfId="0" applyNumberFormat="1" applyFont="1" applyFill="1" applyBorder="1" applyAlignment="1">
      <alignment horizontal="left" vertical="top" wrapText="1" shrinkToFit="1"/>
    </xf>
    <xf numFmtId="0" fontId="2" fillId="3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3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wrapText="1"/>
    </xf>
    <xf numFmtId="179" fontId="1" fillId="0" borderId="0" xfId="69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0" borderId="19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right" wrapText="1"/>
      <protection/>
    </xf>
    <xf numFmtId="0" fontId="0" fillId="0" borderId="0" xfId="54" applyAlignment="1">
      <alignment horizontal="right" wrapText="1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34" borderId="0" xfId="54" applyFont="1" applyFill="1" applyAlignment="1">
      <alignment horizontal="center" wrapText="1"/>
      <protection/>
    </xf>
    <xf numFmtId="0" fontId="2" fillId="0" borderId="29" xfId="54" applyFont="1" applyBorder="1" applyAlignment="1">
      <alignment horizontal="center" vertical="center" wrapText="1"/>
      <protection/>
    </xf>
    <xf numFmtId="0" fontId="2" fillId="0" borderId="28" xfId="54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58" applyFont="1" applyFill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9" xfId="59"/>
    <cellStyle name="Обычный_Брг_03_3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4" xfId="72"/>
    <cellStyle name="Финансовый 4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7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4.140625" style="6" customWidth="1"/>
    <col min="2" max="2" width="18.7109375" style="7" customWidth="1"/>
    <col min="3" max="3" width="37.57421875" style="23" customWidth="1"/>
    <col min="4" max="4" width="8.00390625" style="12" customWidth="1"/>
    <col min="5" max="5" width="10.140625" style="8" customWidth="1"/>
    <col min="6" max="6" width="7.140625" style="8" customWidth="1"/>
    <col min="7" max="7" width="7.57421875" style="8" customWidth="1"/>
    <col min="8" max="8" width="11.8515625" style="8" customWidth="1"/>
    <col min="9" max="16384" width="9.140625" style="8" customWidth="1"/>
  </cols>
  <sheetData>
    <row r="1" spans="3:8" ht="12.75">
      <c r="C1" s="329" t="s">
        <v>181</v>
      </c>
      <c r="D1" s="329"/>
      <c r="E1" s="330"/>
      <c r="F1" s="330"/>
      <c r="G1" s="330"/>
      <c r="H1" s="330"/>
    </row>
    <row r="2" spans="1:8" ht="12.75">
      <c r="A2" s="34"/>
      <c r="B2" s="35"/>
      <c r="C2" s="329" t="s">
        <v>454</v>
      </c>
      <c r="D2" s="329"/>
      <c r="E2" s="331"/>
      <c r="F2" s="331"/>
      <c r="G2" s="331"/>
      <c r="H2" s="331"/>
    </row>
    <row r="3" spans="1:8" s="41" customFormat="1" ht="15">
      <c r="A3" s="326" t="s">
        <v>445</v>
      </c>
      <c r="B3" s="326"/>
      <c r="C3" s="326"/>
      <c r="D3" s="326"/>
      <c r="E3" s="326"/>
      <c r="F3" s="326"/>
      <c r="G3" s="326"/>
      <c r="H3" s="326"/>
    </row>
    <row r="4" spans="1:8" ht="12.75">
      <c r="A4" s="34"/>
      <c r="B4" s="328"/>
      <c r="C4" s="328"/>
      <c r="D4" s="328"/>
      <c r="E4" s="36"/>
      <c r="F4" s="36"/>
      <c r="G4" s="36"/>
      <c r="H4" s="36"/>
    </row>
    <row r="5" spans="1:8" ht="45">
      <c r="A5" s="101" t="s">
        <v>40</v>
      </c>
      <c r="B5" s="102"/>
      <c r="C5" s="103" t="s">
        <v>41</v>
      </c>
      <c r="D5" s="104" t="s">
        <v>165</v>
      </c>
      <c r="E5" s="105" t="s">
        <v>166</v>
      </c>
      <c r="F5" s="105" t="s">
        <v>167</v>
      </c>
      <c r="G5" s="105" t="s">
        <v>168</v>
      </c>
      <c r="H5" s="105" t="s">
        <v>169</v>
      </c>
    </row>
    <row r="6" spans="1:8" s="9" customFormat="1" ht="12.75">
      <c r="A6" s="106" t="s">
        <v>96</v>
      </c>
      <c r="B6" s="107" t="s">
        <v>42</v>
      </c>
      <c r="C6" s="145" t="s">
        <v>43</v>
      </c>
      <c r="D6" s="108">
        <f>D7+D12+D18+D20+D31+D34+D45</f>
        <v>29643</v>
      </c>
      <c r="E6" s="108">
        <f>E7+E12+E18+E20+E31+E34+E45</f>
        <v>11260.3</v>
      </c>
      <c r="F6" s="108">
        <f>F7+F12+F18+F20+F31+F34+F45</f>
        <v>9869.4</v>
      </c>
      <c r="G6" s="108">
        <f>F6-E6</f>
        <v>-1390.9</v>
      </c>
      <c r="H6" s="108">
        <f aca="true" t="shared" si="0" ref="H6:H52">F6/E6*100</f>
        <v>87.6</v>
      </c>
    </row>
    <row r="7" spans="1:8" s="37" customFormat="1" ht="12.75">
      <c r="A7" s="109" t="s">
        <v>96</v>
      </c>
      <c r="B7" s="110" t="s">
        <v>44</v>
      </c>
      <c r="C7" s="124" t="s">
        <v>45</v>
      </c>
      <c r="D7" s="111">
        <f>D8</f>
        <v>3761.7</v>
      </c>
      <c r="E7" s="111">
        <f>E8</f>
        <v>2536.9</v>
      </c>
      <c r="F7" s="111">
        <f>F8</f>
        <v>2883.1</v>
      </c>
      <c r="G7" s="108">
        <f aca="true" t="shared" si="1" ref="G7:G62">F7-E7</f>
        <v>346.2</v>
      </c>
      <c r="H7" s="108">
        <f t="shared" si="0"/>
        <v>113.6</v>
      </c>
    </row>
    <row r="8" spans="1:8" s="28" customFormat="1" ht="12.75">
      <c r="A8" s="112" t="s">
        <v>96</v>
      </c>
      <c r="B8" s="113" t="s">
        <v>46</v>
      </c>
      <c r="C8" s="114" t="s">
        <v>47</v>
      </c>
      <c r="D8" s="115">
        <f>D9+D10+D11</f>
        <v>3761.7</v>
      </c>
      <c r="E8" s="115">
        <f>E9+E10+E11</f>
        <v>2536.9</v>
      </c>
      <c r="F8" s="115">
        <f>F9+F10+F11</f>
        <v>2883.1</v>
      </c>
      <c r="G8" s="108">
        <f t="shared" si="1"/>
        <v>346.2</v>
      </c>
      <c r="H8" s="108">
        <f t="shared" si="0"/>
        <v>113.6</v>
      </c>
    </row>
    <row r="9" spans="1:8" s="29" customFormat="1" ht="72.75" customHeight="1">
      <c r="A9" s="116" t="s">
        <v>48</v>
      </c>
      <c r="B9" s="117" t="s">
        <v>49</v>
      </c>
      <c r="C9" s="117" t="s">
        <v>160</v>
      </c>
      <c r="D9" s="115">
        <v>3575.8</v>
      </c>
      <c r="E9" s="118">
        <v>2481.9</v>
      </c>
      <c r="F9" s="118">
        <v>2648.2</v>
      </c>
      <c r="G9" s="294">
        <f t="shared" si="1"/>
        <v>166.3</v>
      </c>
      <c r="H9" s="108">
        <f t="shared" si="0"/>
        <v>106.7</v>
      </c>
    </row>
    <row r="10" spans="1:8" s="29" customFormat="1" ht="90">
      <c r="A10" s="116" t="s">
        <v>48</v>
      </c>
      <c r="B10" s="117" t="s">
        <v>136</v>
      </c>
      <c r="C10" s="170" t="s">
        <v>161</v>
      </c>
      <c r="D10" s="115">
        <v>185.9</v>
      </c>
      <c r="E10" s="118">
        <v>55</v>
      </c>
      <c r="F10" s="118">
        <v>209.7</v>
      </c>
      <c r="G10" s="297">
        <f t="shared" si="1"/>
        <v>154.7</v>
      </c>
      <c r="H10" s="108">
        <f t="shared" si="0"/>
        <v>381.3</v>
      </c>
    </row>
    <row r="11" spans="1:8" s="29" customFormat="1" ht="39" customHeight="1">
      <c r="A11" s="116" t="s">
        <v>48</v>
      </c>
      <c r="B11" s="117" t="s">
        <v>170</v>
      </c>
      <c r="C11" s="170" t="s">
        <v>171</v>
      </c>
      <c r="D11" s="115">
        <v>0</v>
      </c>
      <c r="E11" s="118">
        <v>0</v>
      </c>
      <c r="F11" s="118">
        <v>25.2</v>
      </c>
      <c r="G11" s="294">
        <f t="shared" si="1"/>
        <v>25.2</v>
      </c>
      <c r="H11" s="108">
        <v>0</v>
      </c>
    </row>
    <row r="12" spans="1:8" s="29" customFormat="1" ht="31.5">
      <c r="A12" s="119" t="s">
        <v>96</v>
      </c>
      <c r="B12" s="119" t="s">
        <v>148</v>
      </c>
      <c r="C12" s="171" t="s">
        <v>149</v>
      </c>
      <c r="D12" s="111">
        <f>D13</f>
        <v>2402.3</v>
      </c>
      <c r="E12" s="111">
        <f>E13</f>
        <v>963</v>
      </c>
      <c r="F12" s="111">
        <f>F13</f>
        <v>1115.2</v>
      </c>
      <c r="G12" s="108">
        <f t="shared" si="1"/>
        <v>152.2</v>
      </c>
      <c r="H12" s="108">
        <f t="shared" si="0"/>
        <v>115.8</v>
      </c>
    </row>
    <row r="13" spans="1:8" s="10" customFormat="1" ht="33.75">
      <c r="A13" s="120" t="s">
        <v>96</v>
      </c>
      <c r="B13" s="120" t="s">
        <v>150</v>
      </c>
      <c r="C13" s="172" t="s">
        <v>151</v>
      </c>
      <c r="D13" s="121">
        <f>D14+D15+D16+D17</f>
        <v>2402.3</v>
      </c>
      <c r="E13" s="121">
        <f>E14+E15+E16+E17</f>
        <v>963</v>
      </c>
      <c r="F13" s="121">
        <f>F14+F15+F16+F17</f>
        <v>1115.2</v>
      </c>
      <c r="G13" s="294">
        <f t="shared" si="1"/>
        <v>152.2</v>
      </c>
      <c r="H13" s="108">
        <f t="shared" si="0"/>
        <v>115.8</v>
      </c>
    </row>
    <row r="14" spans="1:8" s="10" customFormat="1" ht="33.75">
      <c r="A14" s="120" t="s">
        <v>96</v>
      </c>
      <c r="B14" s="120" t="s">
        <v>152</v>
      </c>
      <c r="C14" s="172" t="s">
        <v>153</v>
      </c>
      <c r="D14" s="121">
        <v>861.5</v>
      </c>
      <c r="E14" s="122">
        <v>315.5</v>
      </c>
      <c r="F14" s="122">
        <v>379.3</v>
      </c>
      <c r="G14" s="294">
        <f t="shared" si="1"/>
        <v>63.8</v>
      </c>
      <c r="H14" s="108">
        <f t="shared" si="0"/>
        <v>120.2</v>
      </c>
    </row>
    <row r="15" spans="1:8" s="10" customFormat="1" ht="45">
      <c r="A15" s="120" t="s">
        <v>96</v>
      </c>
      <c r="B15" s="120" t="s">
        <v>154</v>
      </c>
      <c r="C15" s="172" t="s">
        <v>155</v>
      </c>
      <c r="D15" s="121">
        <v>13</v>
      </c>
      <c r="E15" s="122">
        <v>5.6</v>
      </c>
      <c r="F15" s="122">
        <v>6.2</v>
      </c>
      <c r="G15" s="294">
        <f t="shared" si="1"/>
        <v>0.6</v>
      </c>
      <c r="H15" s="108">
        <f t="shared" si="0"/>
        <v>110.7</v>
      </c>
    </row>
    <row r="16" spans="1:8" s="10" customFormat="1" ht="45">
      <c r="A16" s="120" t="s">
        <v>96</v>
      </c>
      <c r="B16" s="120" t="s">
        <v>156</v>
      </c>
      <c r="C16" s="172" t="s">
        <v>157</v>
      </c>
      <c r="D16" s="121">
        <v>1527.8</v>
      </c>
      <c r="E16" s="122">
        <v>641.9</v>
      </c>
      <c r="F16" s="122">
        <v>789.4</v>
      </c>
      <c r="G16" s="294">
        <f t="shared" si="1"/>
        <v>147.5</v>
      </c>
      <c r="H16" s="108">
        <f t="shared" si="0"/>
        <v>123</v>
      </c>
    </row>
    <row r="17" spans="1:8" s="10" customFormat="1" ht="45">
      <c r="A17" s="120" t="s">
        <v>96</v>
      </c>
      <c r="B17" s="120" t="s">
        <v>158</v>
      </c>
      <c r="C17" s="172" t="s">
        <v>159</v>
      </c>
      <c r="D17" s="121">
        <v>0</v>
      </c>
      <c r="E17" s="122">
        <v>0</v>
      </c>
      <c r="F17" s="118">
        <v>-59.7</v>
      </c>
      <c r="G17" s="294">
        <f t="shared" si="1"/>
        <v>-59.7</v>
      </c>
      <c r="H17" s="108" t="e">
        <f t="shared" si="0"/>
        <v>#DIV/0!</v>
      </c>
    </row>
    <row r="18" spans="1:8" s="38" customFormat="1" ht="17.25" customHeight="1">
      <c r="A18" s="123" t="s">
        <v>96</v>
      </c>
      <c r="B18" s="124" t="s">
        <v>76</v>
      </c>
      <c r="C18" s="125" t="s">
        <v>37</v>
      </c>
      <c r="D18" s="111">
        <f>D19</f>
        <v>60.3</v>
      </c>
      <c r="E18" s="126">
        <f>E19</f>
        <v>0.1</v>
      </c>
      <c r="F18" s="126">
        <f>F19</f>
        <v>-0.5</v>
      </c>
      <c r="G18" s="108">
        <f t="shared" si="1"/>
        <v>-0.6</v>
      </c>
      <c r="H18" s="108">
        <f t="shared" si="0"/>
        <v>-500</v>
      </c>
    </row>
    <row r="19" spans="1:8" s="29" customFormat="1" ht="12.75">
      <c r="A19" s="116" t="s">
        <v>48</v>
      </c>
      <c r="B19" s="117" t="s">
        <v>137</v>
      </c>
      <c r="C19" s="117" t="s">
        <v>138</v>
      </c>
      <c r="D19" s="115">
        <v>60.3</v>
      </c>
      <c r="E19" s="118">
        <v>0.1</v>
      </c>
      <c r="F19" s="118">
        <v>-0.5</v>
      </c>
      <c r="G19" s="294">
        <f t="shared" si="1"/>
        <v>-0.6</v>
      </c>
      <c r="H19" s="108">
        <f t="shared" si="0"/>
        <v>-500</v>
      </c>
    </row>
    <row r="20" spans="1:8" s="38" customFormat="1" ht="16.5" customHeight="1">
      <c r="A20" s="123" t="s">
        <v>96</v>
      </c>
      <c r="B20" s="124" t="s">
        <v>38</v>
      </c>
      <c r="C20" s="124" t="s">
        <v>39</v>
      </c>
      <c r="D20" s="111">
        <f>D21+D23+D26</f>
        <v>19859.6</v>
      </c>
      <c r="E20" s="111">
        <f>E21+E23+E26</f>
        <v>7310.8</v>
      </c>
      <c r="F20" s="111">
        <f>F21+F23+F26</f>
        <v>5261.6</v>
      </c>
      <c r="G20" s="108">
        <f t="shared" si="1"/>
        <v>-2049.2</v>
      </c>
      <c r="H20" s="108">
        <f t="shared" si="0"/>
        <v>72</v>
      </c>
    </row>
    <row r="21" spans="1:8" s="11" customFormat="1" ht="16.5" customHeight="1">
      <c r="A21" s="127">
        <v>182</v>
      </c>
      <c r="B21" s="128" t="s">
        <v>110</v>
      </c>
      <c r="C21" s="129" t="s">
        <v>111</v>
      </c>
      <c r="D21" s="121">
        <f>D22</f>
        <v>2351.9</v>
      </c>
      <c r="E21" s="121">
        <f>E22</f>
        <v>85.9</v>
      </c>
      <c r="F21" s="121">
        <f>F22</f>
        <v>86.8</v>
      </c>
      <c r="G21" s="294">
        <f t="shared" si="1"/>
        <v>0.9</v>
      </c>
      <c r="H21" s="108">
        <f t="shared" si="0"/>
        <v>101</v>
      </c>
    </row>
    <row r="22" spans="1:8" s="11" customFormat="1" ht="45">
      <c r="A22" s="127">
        <v>182</v>
      </c>
      <c r="B22" s="128" t="s">
        <v>112</v>
      </c>
      <c r="C22" s="129" t="s">
        <v>192</v>
      </c>
      <c r="D22" s="121">
        <v>2351.9</v>
      </c>
      <c r="E22" s="122">
        <v>85.9</v>
      </c>
      <c r="F22" s="122">
        <v>86.8</v>
      </c>
      <c r="G22" s="294">
        <f t="shared" si="1"/>
        <v>0.9</v>
      </c>
      <c r="H22" s="108">
        <f t="shared" si="0"/>
        <v>101</v>
      </c>
    </row>
    <row r="23" spans="1:8" s="11" customFormat="1" ht="12.75">
      <c r="A23" s="130" t="s">
        <v>48</v>
      </c>
      <c r="B23" s="131" t="s">
        <v>139</v>
      </c>
      <c r="C23" s="172" t="s">
        <v>140</v>
      </c>
      <c r="D23" s="121">
        <f>D24+D25</f>
        <v>3255.9</v>
      </c>
      <c r="E23" s="121">
        <f>E24+E25</f>
        <v>482</v>
      </c>
      <c r="F23" s="121">
        <f>F24+F25</f>
        <v>485</v>
      </c>
      <c r="G23" s="294">
        <f t="shared" si="1"/>
        <v>3</v>
      </c>
      <c r="H23" s="108">
        <f t="shared" si="0"/>
        <v>100.6</v>
      </c>
    </row>
    <row r="24" spans="1:8" s="11" customFormat="1" ht="12.75">
      <c r="A24" s="130" t="s">
        <v>48</v>
      </c>
      <c r="B24" s="131" t="s">
        <v>146</v>
      </c>
      <c r="C24" s="172" t="s">
        <v>147</v>
      </c>
      <c r="D24" s="121">
        <v>483.7</v>
      </c>
      <c r="E24" s="122">
        <v>197</v>
      </c>
      <c r="F24" s="122">
        <v>181.2</v>
      </c>
      <c r="G24" s="294">
        <f t="shared" si="1"/>
        <v>-15.8</v>
      </c>
      <c r="H24" s="108">
        <f t="shared" si="0"/>
        <v>92</v>
      </c>
    </row>
    <row r="25" spans="1:8" s="11" customFormat="1" ht="12.75">
      <c r="A25" s="130" t="s">
        <v>48</v>
      </c>
      <c r="B25" s="131" t="s">
        <v>141</v>
      </c>
      <c r="C25" s="172" t="s">
        <v>142</v>
      </c>
      <c r="D25" s="121">
        <v>2772.2</v>
      </c>
      <c r="E25" s="122">
        <v>285</v>
      </c>
      <c r="F25" s="122">
        <v>303.8</v>
      </c>
      <c r="G25" s="294">
        <f t="shared" si="1"/>
        <v>18.8</v>
      </c>
      <c r="H25" s="108">
        <f t="shared" si="0"/>
        <v>106.6</v>
      </c>
    </row>
    <row r="26" spans="1:8" s="11" customFormat="1" ht="16.5" customHeight="1">
      <c r="A26" s="127">
        <v>182</v>
      </c>
      <c r="B26" s="128" t="s">
        <v>113</v>
      </c>
      <c r="C26" s="129" t="s">
        <v>114</v>
      </c>
      <c r="D26" s="121">
        <f>D27+D29</f>
        <v>14251.8</v>
      </c>
      <c r="E26" s="121">
        <f>E27+E29</f>
        <v>6742.9</v>
      </c>
      <c r="F26" s="121">
        <f>F27+F29</f>
        <v>4689.8</v>
      </c>
      <c r="G26" s="294">
        <f t="shared" si="1"/>
        <v>-2053.1</v>
      </c>
      <c r="H26" s="108">
        <f t="shared" si="0"/>
        <v>69.6</v>
      </c>
    </row>
    <row r="27" spans="1:8" s="11" customFormat="1" ht="12.75">
      <c r="A27" s="127">
        <v>182</v>
      </c>
      <c r="B27" s="128" t="s">
        <v>193</v>
      </c>
      <c r="C27" s="129" t="s">
        <v>194</v>
      </c>
      <c r="D27" s="121">
        <f>D28</f>
        <v>4500</v>
      </c>
      <c r="E27" s="121">
        <f>E28</f>
        <v>3830</v>
      </c>
      <c r="F27" s="121">
        <f>F28</f>
        <v>3864.9</v>
      </c>
      <c r="G27" s="294">
        <f t="shared" si="1"/>
        <v>34.9</v>
      </c>
      <c r="H27" s="108">
        <f t="shared" si="0"/>
        <v>100.9</v>
      </c>
    </row>
    <row r="28" spans="1:8" s="11" customFormat="1" ht="33.75">
      <c r="A28" s="309">
        <v>182</v>
      </c>
      <c r="B28" s="167" t="s">
        <v>195</v>
      </c>
      <c r="C28" s="310" t="s">
        <v>196</v>
      </c>
      <c r="D28" s="311">
        <v>4500</v>
      </c>
      <c r="E28" s="312">
        <v>3830</v>
      </c>
      <c r="F28" s="312">
        <v>3864.9</v>
      </c>
      <c r="G28" s="313">
        <f t="shared" si="1"/>
        <v>34.9</v>
      </c>
      <c r="H28" s="314">
        <f t="shared" si="0"/>
        <v>100.9</v>
      </c>
    </row>
    <row r="29" spans="1:8" s="11" customFormat="1" ht="16.5" customHeight="1">
      <c r="A29" s="127">
        <v>182</v>
      </c>
      <c r="B29" s="128" t="s">
        <v>197</v>
      </c>
      <c r="C29" s="129" t="s">
        <v>199</v>
      </c>
      <c r="D29" s="121">
        <f>D30</f>
        <v>9751.8</v>
      </c>
      <c r="E29" s="121">
        <f>E30</f>
        <v>2912.9</v>
      </c>
      <c r="F29" s="121">
        <f>F30</f>
        <v>824.9</v>
      </c>
      <c r="G29" s="294">
        <f t="shared" si="1"/>
        <v>-2088</v>
      </c>
      <c r="H29" s="108">
        <f t="shared" si="0"/>
        <v>28.3</v>
      </c>
    </row>
    <row r="30" spans="1:8" s="11" customFormat="1" ht="39.75" customHeight="1">
      <c r="A30" s="127">
        <v>182</v>
      </c>
      <c r="B30" s="133" t="s">
        <v>198</v>
      </c>
      <c r="C30" s="129" t="s">
        <v>200</v>
      </c>
      <c r="D30" s="121">
        <v>9751.8</v>
      </c>
      <c r="E30" s="122">
        <v>2912.9</v>
      </c>
      <c r="F30" s="118">
        <v>824.9</v>
      </c>
      <c r="G30" s="294">
        <f t="shared" si="1"/>
        <v>-2088</v>
      </c>
      <c r="H30" s="108">
        <f t="shared" si="0"/>
        <v>28.3</v>
      </c>
    </row>
    <row r="31" spans="1:8" s="38" customFormat="1" ht="16.5" customHeight="1">
      <c r="A31" s="123" t="s">
        <v>96</v>
      </c>
      <c r="B31" s="124" t="s">
        <v>71</v>
      </c>
      <c r="C31" s="124" t="s">
        <v>72</v>
      </c>
      <c r="D31" s="111">
        <f aca="true" t="shared" si="2" ref="D31:F32">D32</f>
        <v>60</v>
      </c>
      <c r="E31" s="126">
        <f t="shared" si="2"/>
        <v>5</v>
      </c>
      <c r="F31" s="126">
        <f t="shared" si="2"/>
        <v>4.8</v>
      </c>
      <c r="G31" s="108">
        <f t="shared" si="1"/>
        <v>-0.2</v>
      </c>
      <c r="H31" s="108">
        <f t="shared" si="0"/>
        <v>96</v>
      </c>
    </row>
    <row r="32" spans="1:8" s="29" customFormat="1" ht="45">
      <c r="A32" s="134" t="s">
        <v>11</v>
      </c>
      <c r="B32" s="133" t="s">
        <v>115</v>
      </c>
      <c r="C32" s="135" t="s">
        <v>116</v>
      </c>
      <c r="D32" s="115">
        <f t="shared" si="2"/>
        <v>60</v>
      </c>
      <c r="E32" s="118">
        <f t="shared" si="2"/>
        <v>5</v>
      </c>
      <c r="F32" s="118">
        <f t="shared" si="2"/>
        <v>4.8</v>
      </c>
      <c r="G32" s="294">
        <f t="shared" si="1"/>
        <v>-0.2</v>
      </c>
      <c r="H32" s="108">
        <f t="shared" si="0"/>
        <v>96</v>
      </c>
    </row>
    <row r="33" spans="1:8" s="29" customFormat="1" ht="67.5">
      <c r="A33" s="136" t="s">
        <v>11</v>
      </c>
      <c r="B33" s="133" t="s">
        <v>117</v>
      </c>
      <c r="C33" s="135" t="s">
        <v>118</v>
      </c>
      <c r="D33" s="115">
        <v>60</v>
      </c>
      <c r="E33" s="118">
        <v>5</v>
      </c>
      <c r="F33" s="118">
        <v>4.8</v>
      </c>
      <c r="G33" s="294">
        <f t="shared" si="1"/>
        <v>-0.2</v>
      </c>
      <c r="H33" s="108">
        <f t="shared" si="0"/>
        <v>96</v>
      </c>
    </row>
    <row r="34" spans="1:8" s="38" customFormat="1" ht="42">
      <c r="A34" s="123" t="s">
        <v>96</v>
      </c>
      <c r="B34" s="124" t="s">
        <v>51</v>
      </c>
      <c r="C34" s="124" t="s">
        <v>52</v>
      </c>
      <c r="D34" s="111">
        <f>D35+D42</f>
        <v>3499.1</v>
      </c>
      <c r="E34" s="111">
        <f>E35+E42</f>
        <v>444.5</v>
      </c>
      <c r="F34" s="111">
        <f>F35+F42</f>
        <v>554.2</v>
      </c>
      <c r="G34" s="108">
        <f t="shared" si="1"/>
        <v>109.7</v>
      </c>
      <c r="H34" s="108">
        <f t="shared" si="0"/>
        <v>124.7</v>
      </c>
    </row>
    <row r="35" spans="1:8" s="10" customFormat="1" ht="66.75" customHeight="1">
      <c r="A35" s="137" t="s">
        <v>96</v>
      </c>
      <c r="B35" s="138" t="s">
        <v>53</v>
      </c>
      <c r="C35" s="139" t="s">
        <v>14</v>
      </c>
      <c r="D35" s="121">
        <f>D38+D40</f>
        <v>3421.1</v>
      </c>
      <c r="E35" s="121">
        <f>E36+E40+E38</f>
        <v>404.5</v>
      </c>
      <c r="F35" s="121">
        <f>F36+F40+F38</f>
        <v>500.3</v>
      </c>
      <c r="G35" s="294">
        <f t="shared" si="1"/>
        <v>95.8</v>
      </c>
      <c r="H35" s="108">
        <f t="shared" si="0"/>
        <v>123.7</v>
      </c>
    </row>
    <row r="36" spans="1:8" s="10" customFormat="1" ht="43.5" customHeight="1" hidden="1">
      <c r="A36" s="137" t="s">
        <v>108</v>
      </c>
      <c r="B36" s="138" t="s">
        <v>31</v>
      </c>
      <c r="C36" s="139" t="s">
        <v>54</v>
      </c>
      <c r="D36" s="121">
        <f>D37</f>
        <v>0</v>
      </c>
      <c r="E36" s="122">
        <f>E37</f>
        <v>0</v>
      </c>
      <c r="F36" s="122">
        <f>F37</f>
        <v>0</v>
      </c>
      <c r="G36" s="108">
        <f t="shared" si="1"/>
        <v>0</v>
      </c>
      <c r="H36" s="108" t="e">
        <f t="shared" si="0"/>
        <v>#DIV/0!</v>
      </c>
    </row>
    <row r="37" spans="1:8" s="10" customFormat="1" ht="67.5" hidden="1">
      <c r="A37" s="137" t="s">
        <v>108</v>
      </c>
      <c r="B37" s="114" t="s">
        <v>32</v>
      </c>
      <c r="C37" s="140" t="s">
        <v>74</v>
      </c>
      <c r="D37" s="121">
        <v>0</v>
      </c>
      <c r="E37" s="122">
        <v>0</v>
      </c>
      <c r="F37" s="122">
        <v>0</v>
      </c>
      <c r="G37" s="108">
        <f t="shared" si="1"/>
        <v>0</v>
      </c>
      <c r="H37" s="108" t="e">
        <f t="shared" si="0"/>
        <v>#DIV/0!</v>
      </c>
    </row>
    <row r="38" spans="1:8" s="10" customFormat="1" ht="97.5" customHeight="1">
      <c r="A38" s="137" t="s">
        <v>96</v>
      </c>
      <c r="B38" s="114" t="s">
        <v>177</v>
      </c>
      <c r="C38" s="141" t="s">
        <v>191</v>
      </c>
      <c r="D38" s="121">
        <f>D39</f>
        <v>3086.4</v>
      </c>
      <c r="E38" s="121">
        <f>E39</f>
        <v>298.5</v>
      </c>
      <c r="F38" s="121">
        <f>F39</f>
        <v>407.5</v>
      </c>
      <c r="G38" s="294">
        <f t="shared" si="1"/>
        <v>109</v>
      </c>
      <c r="H38" s="108">
        <f t="shared" si="0"/>
        <v>136.5</v>
      </c>
    </row>
    <row r="39" spans="1:8" s="29" customFormat="1" ht="78.75" customHeight="1">
      <c r="A39" s="116" t="s">
        <v>96</v>
      </c>
      <c r="B39" s="114" t="s">
        <v>172</v>
      </c>
      <c r="C39" s="142" t="s">
        <v>203</v>
      </c>
      <c r="D39" s="115">
        <v>3086.4</v>
      </c>
      <c r="E39" s="118">
        <v>298.5</v>
      </c>
      <c r="F39" s="118">
        <v>407.5</v>
      </c>
      <c r="G39" s="294">
        <f t="shared" si="1"/>
        <v>109</v>
      </c>
      <c r="H39" s="108">
        <f t="shared" si="0"/>
        <v>136.5</v>
      </c>
    </row>
    <row r="40" spans="1:8" s="10" customFormat="1" ht="78.75">
      <c r="A40" s="137" t="s">
        <v>11</v>
      </c>
      <c r="B40" s="138" t="s">
        <v>95</v>
      </c>
      <c r="C40" s="143" t="s">
        <v>13</v>
      </c>
      <c r="D40" s="121">
        <f>D41</f>
        <v>334.7</v>
      </c>
      <c r="E40" s="122">
        <f>E41</f>
        <v>106</v>
      </c>
      <c r="F40" s="122">
        <f>F41</f>
        <v>92.8</v>
      </c>
      <c r="G40" s="294">
        <f t="shared" si="1"/>
        <v>-13.2</v>
      </c>
      <c r="H40" s="108">
        <f t="shared" si="0"/>
        <v>87.5</v>
      </c>
    </row>
    <row r="41" spans="1:8" s="10" customFormat="1" ht="67.5">
      <c r="A41" s="137" t="s">
        <v>11</v>
      </c>
      <c r="B41" s="138" t="s">
        <v>123</v>
      </c>
      <c r="C41" s="138" t="s">
        <v>124</v>
      </c>
      <c r="D41" s="121">
        <v>334.7</v>
      </c>
      <c r="E41" s="122">
        <v>106</v>
      </c>
      <c r="F41" s="122">
        <v>92.8</v>
      </c>
      <c r="G41" s="294">
        <f t="shared" si="1"/>
        <v>-13.2</v>
      </c>
      <c r="H41" s="108">
        <f t="shared" si="0"/>
        <v>87.5</v>
      </c>
    </row>
    <row r="42" spans="1:8" s="10" customFormat="1" ht="78.75">
      <c r="A42" s="137" t="s">
        <v>11</v>
      </c>
      <c r="B42" s="138" t="s">
        <v>119</v>
      </c>
      <c r="C42" s="143" t="s">
        <v>120</v>
      </c>
      <c r="D42" s="121">
        <f aca="true" t="shared" si="3" ref="D42:F43">D43</f>
        <v>78</v>
      </c>
      <c r="E42" s="122">
        <f t="shared" si="3"/>
        <v>40</v>
      </c>
      <c r="F42" s="122">
        <f t="shared" si="3"/>
        <v>53.9</v>
      </c>
      <c r="G42" s="294">
        <f t="shared" si="1"/>
        <v>13.9</v>
      </c>
      <c r="H42" s="108">
        <f t="shared" si="0"/>
        <v>134.8</v>
      </c>
    </row>
    <row r="43" spans="1:8" s="10" customFormat="1" ht="67.5">
      <c r="A43" s="137" t="s">
        <v>11</v>
      </c>
      <c r="B43" s="138" t="s">
        <v>121</v>
      </c>
      <c r="C43" s="143" t="s">
        <v>15</v>
      </c>
      <c r="D43" s="121">
        <f t="shared" si="3"/>
        <v>78</v>
      </c>
      <c r="E43" s="122">
        <f t="shared" si="3"/>
        <v>40</v>
      </c>
      <c r="F43" s="122">
        <f t="shared" si="3"/>
        <v>53.9</v>
      </c>
      <c r="G43" s="294">
        <f t="shared" si="1"/>
        <v>13.9</v>
      </c>
      <c r="H43" s="108">
        <f t="shared" si="0"/>
        <v>134.8</v>
      </c>
    </row>
    <row r="44" spans="1:8" s="10" customFormat="1" ht="67.5">
      <c r="A44" s="137" t="s">
        <v>11</v>
      </c>
      <c r="B44" s="138" t="s">
        <v>122</v>
      </c>
      <c r="C44" s="138" t="s">
        <v>204</v>
      </c>
      <c r="D44" s="121">
        <v>78</v>
      </c>
      <c r="E44" s="122">
        <v>40</v>
      </c>
      <c r="F44" s="122">
        <v>53.9</v>
      </c>
      <c r="G44" s="294">
        <f t="shared" si="1"/>
        <v>13.9</v>
      </c>
      <c r="H44" s="108">
        <f t="shared" si="0"/>
        <v>134.8</v>
      </c>
    </row>
    <row r="45" spans="1:8" s="10" customFormat="1" ht="31.5">
      <c r="A45" s="144" t="s">
        <v>96</v>
      </c>
      <c r="B45" s="145" t="s">
        <v>207</v>
      </c>
      <c r="C45" s="147" t="s">
        <v>210</v>
      </c>
      <c r="D45" s="146">
        <f aca="true" t="shared" si="4" ref="D45:F46">D46</f>
        <v>0</v>
      </c>
      <c r="E45" s="132">
        <f t="shared" si="4"/>
        <v>0</v>
      </c>
      <c r="F45" s="132">
        <f t="shared" si="4"/>
        <v>51</v>
      </c>
      <c r="G45" s="108">
        <f t="shared" si="1"/>
        <v>51</v>
      </c>
      <c r="H45" s="108">
        <v>0</v>
      </c>
    </row>
    <row r="46" spans="1:8" s="10" customFormat="1" ht="12.75">
      <c r="A46" s="137" t="s">
        <v>11</v>
      </c>
      <c r="B46" s="138" t="s">
        <v>209</v>
      </c>
      <c r="C46" s="139" t="s">
        <v>208</v>
      </c>
      <c r="D46" s="121">
        <f t="shared" si="4"/>
        <v>0</v>
      </c>
      <c r="E46" s="122">
        <f t="shared" si="4"/>
        <v>0</v>
      </c>
      <c r="F46" s="122">
        <f t="shared" si="4"/>
        <v>51</v>
      </c>
      <c r="G46" s="294">
        <f t="shared" si="1"/>
        <v>51</v>
      </c>
      <c r="H46" s="108">
        <v>0</v>
      </c>
    </row>
    <row r="47" spans="1:8" s="10" customFormat="1" ht="22.5">
      <c r="A47" s="137" t="s">
        <v>11</v>
      </c>
      <c r="B47" s="138" t="s">
        <v>205</v>
      </c>
      <c r="C47" s="139" t="s">
        <v>206</v>
      </c>
      <c r="D47" s="121">
        <v>0</v>
      </c>
      <c r="E47" s="122">
        <v>0</v>
      </c>
      <c r="F47" s="122">
        <v>51</v>
      </c>
      <c r="G47" s="294">
        <v>51</v>
      </c>
      <c r="H47" s="108">
        <v>0</v>
      </c>
    </row>
    <row r="48" spans="1:8" s="28" customFormat="1" ht="17.25" customHeight="1">
      <c r="A48" s="148" t="s">
        <v>96</v>
      </c>
      <c r="B48" s="149" t="s">
        <v>58</v>
      </c>
      <c r="C48" s="150" t="s">
        <v>59</v>
      </c>
      <c r="D48" s="126">
        <f>D49</f>
        <v>1588.4</v>
      </c>
      <c r="E48" s="126">
        <f>E49</f>
        <v>779.9</v>
      </c>
      <c r="F48" s="126">
        <f>F49</f>
        <v>3517.1</v>
      </c>
      <c r="G48" s="108">
        <f t="shared" si="1"/>
        <v>2737.2</v>
      </c>
      <c r="H48" s="108">
        <f t="shared" si="0"/>
        <v>451</v>
      </c>
    </row>
    <row r="49" spans="1:8" ht="22.5">
      <c r="A49" s="151" t="s">
        <v>11</v>
      </c>
      <c r="B49" s="152" t="s">
        <v>60</v>
      </c>
      <c r="C49" s="153" t="s">
        <v>75</v>
      </c>
      <c r="D49" s="122">
        <f>D50+D53+D59</f>
        <v>1588.4</v>
      </c>
      <c r="E49" s="122">
        <f>E50+E53+E59</f>
        <v>779.9</v>
      </c>
      <c r="F49" s="122">
        <f>F50+F53+F59</f>
        <v>3517.1</v>
      </c>
      <c r="G49" s="294">
        <f t="shared" si="1"/>
        <v>2737.2</v>
      </c>
      <c r="H49" s="108">
        <f t="shared" si="0"/>
        <v>451</v>
      </c>
    </row>
    <row r="50" spans="1:8" ht="22.5">
      <c r="A50" s="151" t="s">
        <v>11</v>
      </c>
      <c r="B50" s="152" t="s">
        <v>61</v>
      </c>
      <c r="C50" s="153" t="s">
        <v>92</v>
      </c>
      <c r="D50" s="122">
        <f aca="true" t="shared" si="5" ref="D50:F51">D51</f>
        <v>1142.6</v>
      </c>
      <c r="E50" s="122">
        <f t="shared" si="5"/>
        <v>571.4</v>
      </c>
      <c r="F50" s="122">
        <f t="shared" si="5"/>
        <v>571.4</v>
      </c>
      <c r="G50" s="294">
        <f t="shared" si="1"/>
        <v>0</v>
      </c>
      <c r="H50" s="108">
        <f t="shared" si="0"/>
        <v>100</v>
      </c>
    </row>
    <row r="51" spans="1:8" ht="22.5">
      <c r="A51" s="154" t="s">
        <v>11</v>
      </c>
      <c r="B51" s="155" t="s">
        <v>62</v>
      </c>
      <c r="C51" s="156" t="s">
        <v>23</v>
      </c>
      <c r="D51" s="157">
        <f t="shared" si="5"/>
        <v>1142.6</v>
      </c>
      <c r="E51" s="118">
        <f t="shared" si="5"/>
        <v>571.4</v>
      </c>
      <c r="F51" s="122">
        <f t="shared" si="5"/>
        <v>571.4</v>
      </c>
      <c r="G51" s="294">
        <f t="shared" si="1"/>
        <v>0</v>
      </c>
      <c r="H51" s="108">
        <f t="shared" si="0"/>
        <v>100</v>
      </c>
    </row>
    <row r="52" spans="1:8" ht="22.5">
      <c r="A52" s="154" t="s">
        <v>11</v>
      </c>
      <c r="B52" s="155" t="s">
        <v>125</v>
      </c>
      <c r="C52" s="156" t="s">
        <v>126</v>
      </c>
      <c r="D52" s="157">
        <v>1142.6</v>
      </c>
      <c r="E52" s="157">
        <v>571.4</v>
      </c>
      <c r="F52" s="158">
        <v>571.4</v>
      </c>
      <c r="G52" s="294">
        <f t="shared" si="1"/>
        <v>0</v>
      </c>
      <c r="H52" s="108">
        <f t="shared" si="0"/>
        <v>100</v>
      </c>
    </row>
    <row r="53" spans="1:8" ht="15.75" customHeight="1">
      <c r="A53" s="159" t="s">
        <v>11</v>
      </c>
      <c r="B53" s="152" t="s">
        <v>63</v>
      </c>
      <c r="C53" s="153" t="s">
        <v>127</v>
      </c>
      <c r="D53" s="158">
        <f>D54+D56</f>
        <v>445.8</v>
      </c>
      <c r="E53" s="158">
        <f>E54+E56</f>
        <v>208.5</v>
      </c>
      <c r="F53" s="158">
        <f>F54+F56</f>
        <v>208.5</v>
      </c>
      <c r="G53" s="294">
        <f t="shared" si="1"/>
        <v>0</v>
      </c>
      <c r="H53" s="108">
        <f aca="true" t="shared" si="6" ref="H53:H62">F53/E53*100</f>
        <v>100</v>
      </c>
    </row>
    <row r="54" spans="1:8" ht="36" customHeight="1">
      <c r="A54" s="159" t="s">
        <v>11</v>
      </c>
      <c r="B54" s="152" t="s">
        <v>128</v>
      </c>
      <c r="C54" s="161" t="s">
        <v>129</v>
      </c>
      <c r="D54" s="162">
        <f>D55</f>
        <v>186.2</v>
      </c>
      <c r="E54" s="162">
        <f>E55</f>
        <v>92.8</v>
      </c>
      <c r="F54" s="162">
        <f>F55</f>
        <v>92.8</v>
      </c>
      <c r="G54" s="294">
        <f t="shared" si="1"/>
        <v>0</v>
      </c>
      <c r="H54" s="108">
        <f t="shared" si="6"/>
        <v>100</v>
      </c>
    </row>
    <row r="55" spans="1:8" ht="45">
      <c r="A55" s="159" t="s">
        <v>11</v>
      </c>
      <c r="B55" s="152" t="s">
        <v>130</v>
      </c>
      <c r="C55" s="161" t="s">
        <v>131</v>
      </c>
      <c r="D55" s="162">
        <v>186.2</v>
      </c>
      <c r="E55" s="122">
        <v>92.8</v>
      </c>
      <c r="F55" s="122">
        <v>92.8</v>
      </c>
      <c r="G55" s="294">
        <f t="shared" si="1"/>
        <v>0</v>
      </c>
      <c r="H55" s="108">
        <f t="shared" si="6"/>
        <v>100</v>
      </c>
    </row>
    <row r="56" spans="1:8" ht="33.75">
      <c r="A56" s="159" t="s">
        <v>11</v>
      </c>
      <c r="B56" s="163" t="s">
        <v>162</v>
      </c>
      <c r="C56" s="153" t="s">
        <v>163</v>
      </c>
      <c r="D56" s="162">
        <f>D57+D58</f>
        <v>259.6</v>
      </c>
      <c r="E56" s="162">
        <f>E57+E58</f>
        <v>115.7</v>
      </c>
      <c r="F56" s="162">
        <f>F57+F58</f>
        <v>115.7</v>
      </c>
      <c r="G56" s="294">
        <f t="shared" si="1"/>
        <v>0</v>
      </c>
      <c r="H56" s="108">
        <f t="shared" si="6"/>
        <v>100</v>
      </c>
    </row>
    <row r="57" spans="1:8" ht="44.25" customHeight="1">
      <c r="A57" s="164" t="s">
        <v>11</v>
      </c>
      <c r="B57" s="160" t="s">
        <v>132</v>
      </c>
      <c r="C57" s="153" t="s">
        <v>133</v>
      </c>
      <c r="D57" s="162">
        <v>257.4</v>
      </c>
      <c r="E57" s="162">
        <v>115.7</v>
      </c>
      <c r="F57" s="162">
        <v>115.7</v>
      </c>
      <c r="G57" s="294">
        <f t="shared" si="1"/>
        <v>0</v>
      </c>
      <c r="H57" s="108">
        <f t="shared" si="6"/>
        <v>100</v>
      </c>
    </row>
    <row r="58" spans="1:8" ht="22.5">
      <c r="A58" s="164" t="s">
        <v>11</v>
      </c>
      <c r="B58" s="160" t="s">
        <v>132</v>
      </c>
      <c r="C58" s="165" t="s">
        <v>109</v>
      </c>
      <c r="D58" s="122">
        <v>2.2</v>
      </c>
      <c r="E58" s="122">
        <v>0</v>
      </c>
      <c r="F58" s="122">
        <v>0</v>
      </c>
      <c r="G58" s="294">
        <f t="shared" si="1"/>
        <v>0</v>
      </c>
      <c r="H58" s="108" t="e">
        <f>F58/E58*100</f>
        <v>#DIV/0!</v>
      </c>
    </row>
    <row r="59" spans="1:8" ht="67.5">
      <c r="A59" s="137" t="s">
        <v>11</v>
      </c>
      <c r="B59" s="163" t="s">
        <v>178</v>
      </c>
      <c r="C59" s="167" t="s">
        <v>247</v>
      </c>
      <c r="D59" s="166">
        <f aca="true" t="shared" si="7" ref="D59:F60">D60</f>
        <v>0</v>
      </c>
      <c r="E59" s="122">
        <f t="shared" si="7"/>
        <v>0</v>
      </c>
      <c r="F59" s="122">
        <f t="shared" si="7"/>
        <v>2737.2</v>
      </c>
      <c r="G59" s="294">
        <f t="shared" si="1"/>
        <v>2737.2</v>
      </c>
      <c r="H59" s="108" t="e">
        <f t="shared" si="6"/>
        <v>#DIV/0!</v>
      </c>
    </row>
    <row r="60" spans="1:8" ht="56.25">
      <c r="A60" s="137" t="s">
        <v>11</v>
      </c>
      <c r="B60" s="163" t="s">
        <v>179</v>
      </c>
      <c r="C60" s="135" t="s">
        <v>248</v>
      </c>
      <c r="D60" s="166">
        <f t="shared" si="7"/>
        <v>0</v>
      </c>
      <c r="E60" s="122">
        <f t="shared" si="7"/>
        <v>0</v>
      </c>
      <c r="F60" s="122">
        <f t="shared" si="7"/>
        <v>2737.2</v>
      </c>
      <c r="G60" s="294">
        <f t="shared" si="1"/>
        <v>2737.2</v>
      </c>
      <c r="H60" s="108" t="e">
        <f t="shared" si="6"/>
        <v>#DIV/0!</v>
      </c>
    </row>
    <row r="61" spans="1:8" ht="62.25" customHeight="1">
      <c r="A61" s="137" t="s">
        <v>11</v>
      </c>
      <c r="B61" s="163" t="s">
        <v>180</v>
      </c>
      <c r="C61" s="135" t="s">
        <v>249</v>
      </c>
      <c r="D61" s="166">
        <v>0</v>
      </c>
      <c r="E61" s="122">
        <v>0</v>
      </c>
      <c r="F61" s="122">
        <v>2737.2</v>
      </c>
      <c r="G61" s="294">
        <f t="shared" si="1"/>
        <v>2737.2</v>
      </c>
      <c r="H61" s="108" t="e">
        <f>F61/E61*100</f>
        <v>#DIV/0!</v>
      </c>
    </row>
    <row r="62" spans="1:8" ht="12.75">
      <c r="A62" s="144"/>
      <c r="B62" s="168" t="s">
        <v>100</v>
      </c>
      <c r="C62" s="168" t="s">
        <v>17</v>
      </c>
      <c r="D62" s="169">
        <f>D6+D48</f>
        <v>31231.4</v>
      </c>
      <c r="E62" s="169">
        <f>E6+E48</f>
        <v>12040.2</v>
      </c>
      <c r="F62" s="169">
        <f>F6+F48</f>
        <v>13386.5</v>
      </c>
      <c r="G62" s="108">
        <f t="shared" si="1"/>
        <v>1346.3</v>
      </c>
      <c r="H62" s="108">
        <f t="shared" si="6"/>
        <v>111.2</v>
      </c>
    </row>
    <row r="64" spans="3:8" ht="12.75">
      <c r="C64" s="327"/>
      <c r="D64" s="327"/>
      <c r="E64" s="327"/>
      <c r="F64" s="327"/>
      <c r="G64" s="327"/>
      <c r="H64" s="327"/>
    </row>
    <row r="65" spans="3:8" ht="12.75">
      <c r="C65" s="327"/>
      <c r="D65" s="327"/>
      <c r="E65" s="327"/>
      <c r="F65" s="327"/>
      <c r="G65" s="327"/>
      <c r="H65" s="327"/>
    </row>
    <row r="66" spans="3:8" ht="12.75">
      <c r="C66" s="24"/>
      <c r="D66" s="24"/>
      <c r="E66" s="24"/>
      <c r="F66" s="24"/>
      <c r="G66" s="24"/>
      <c r="H66" s="24"/>
    </row>
    <row r="67" ht="12.75">
      <c r="L67" s="8" t="s">
        <v>201</v>
      </c>
    </row>
  </sheetData>
  <sheetProtection/>
  <mergeCells count="6">
    <mergeCell ref="A3:H3"/>
    <mergeCell ref="C65:H65"/>
    <mergeCell ref="B4:D4"/>
    <mergeCell ref="C64:H64"/>
    <mergeCell ref="C1:H1"/>
    <mergeCell ref="C2:H2"/>
  </mergeCells>
  <printOptions/>
  <pageMargins left="0" right="0" top="0" bottom="0" header="0" footer="0"/>
  <pageSetup fitToHeight="15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52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13.8515625" style="227" customWidth="1"/>
    <col min="2" max="2" width="7.28125" style="227" customWidth="1"/>
    <col min="3" max="3" width="63.00390625" style="227" customWidth="1"/>
    <col min="4" max="4" width="15.28125" style="264" customWidth="1"/>
    <col min="5" max="5" width="11.28125" style="252" customWidth="1"/>
    <col min="6" max="8" width="9.00390625" style="252" customWidth="1"/>
    <col min="9" max="16384" width="9.00390625" style="223" customWidth="1"/>
  </cols>
  <sheetData>
    <row r="1" spans="1:8" ht="12.75">
      <c r="A1" s="333" t="s">
        <v>408</v>
      </c>
      <c r="B1" s="333"/>
      <c r="C1" s="333"/>
      <c r="D1" s="333"/>
      <c r="E1" s="333"/>
      <c r="F1" s="333"/>
      <c r="G1" s="333"/>
      <c r="H1" s="333"/>
    </row>
    <row r="2" spans="1:8" ht="12.75">
      <c r="A2" s="334" t="s">
        <v>455</v>
      </c>
      <c r="B2" s="334"/>
      <c r="C2" s="334"/>
      <c r="D2" s="334"/>
      <c r="E2" s="334"/>
      <c r="F2" s="334"/>
      <c r="G2" s="334"/>
      <c r="H2" s="334"/>
    </row>
    <row r="3" spans="1:4" ht="12.75">
      <c r="A3" s="8"/>
      <c r="B3" s="8"/>
      <c r="C3" s="224"/>
      <c r="D3" s="224"/>
    </row>
    <row r="4" spans="1:8" ht="31.5" customHeight="1">
      <c r="A4" s="332" t="s">
        <v>446</v>
      </c>
      <c r="B4" s="332"/>
      <c r="C4" s="332"/>
      <c r="D4" s="332"/>
      <c r="E4" s="332"/>
      <c r="F4" s="332"/>
      <c r="G4" s="332"/>
      <c r="H4" s="332"/>
    </row>
    <row r="5" spans="1:4" ht="12.75">
      <c r="A5" s="10"/>
      <c r="B5" s="42"/>
      <c r="C5" s="42"/>
      <c r="D5" s="254"/>
    </row>
    <row r="6" spans="1:8" ht="51">
      <c r="A6" s="176" t="s">
        <v>388</v>
      </c>
      <c r="B6" s="176" t="s">
        <v>389</v>
      </c>
      <c r="C6" s="26" t="s">
        <v>104</v>
      </c>
      <c r="D6" s="196" t="s">
        <v>165</v>
      </c>
      <c r="E6" s="299" t="s">
        <v>166</v>
      </c>
      <c r="F6" s="299" t="s">
        <v>167</v>
      </c>
      <c r="G6" s="39" t="s">
        <v>168</v>
      </c>
      <c r="H6" s="25" t="s">
        <v>169</v>
      </c>
    </row>
    <row r="7" spans="1:8" s="225" customFormat="1" ht="12.75">
      <c r="A7" s="203">
        <v>1</v>
      </c>
      <c r="B7" s="203">
        <v>2</v>
      </c>
      <c r="C7" s="204">
        <v>3</v>
      </c>
      <c r="D7" s="246">
        <v>4</v>
      </c>
      <c r="E7" s="300">
        <v>5</v>
      </c>
      <c r="F7" s="300">
        <v>6</v>
      </c>
      <c r="G7" s="242">
        <v>7</v>
      </c>
      <c r="H7" s="232">
        <v>8</v>
      </c>
    </row>
    <row r="8" spans="1:8" s="226" customFormat="1" ht="29.25" customHeight="1">
      <c r="A8" s="192" t="s">
        <v>355</v>
      </c>
      <c r="B8" s="192"/>
      <c r="C8" s="205" t="s">
        <v>390</v>
      </c>
      <c r="D8" s="248">
        <f>D9+D18+D12+D15</f>
        <v>10961.4</v>
      </c>
      <c r="E8" s="248">
        <f>E9+E12+E15</f>
        <v>5090</v>
      </c>
      <c r="F8" s="248">
        <f>F9+F12+F15</f>
        <v>5090</v>
      </c>
      <c r="G8" s="293">
        <f>F8-E8</f>
        <v>0</v>
      </c>
      <c r="H8" s="306">
        <f>F8/E8*100</f>
        <v>100</v>
      </c>
    </row>
    <row r="9" spans="1:8" s="226" customFormat="1" ht="38.25">
      <c r="A9" s="179" t="s">
        <v>357</v>
      </c>
      <c r="B9" s="179"/>
      <c r="C9" s="191" t="s">
        <v>358</v>
      </c>
      <c r="D9" s="255">
        <f aca="true" t="shared" si="0" ref="D9:F10">D10</f>
        <v>7695</v>
      </c>
      <c r="E9" s="255">
        <f t="shared" si="0"/>
        <v>4295</v>
      </c>
      <c r="F9" s="255">
        <f t="shared" si="0"/>
        <v>4295</v>
      </c>
      <c r="G9" s="293">
        <f aca="true" t="shared" si="1" ref="G9:G78">F9-E9</f>
        <v>0</v>
      </c>
      <c r="H9" s="306">
        <f aca="true" t="shared" si="2" ref="H9:H67">F9/E9*100</f>
        <v>100</v>
      </c>
    </row>
    <row r="10" spans="1:8" ht="25.5">
      <c r="A10" s="180" t="s">
        <v>359</v>
      </c>
      <c r="B10" s="180"/>
      <c r="C10" s="181" t="s">
        <v>360</v>
      </c>
      <c r="D10" s="255">
        <f t="shared" si="0"/>
        <v>7695</v>
      </c>
      <c r="E10" s="255">
        <f t="shared" si="0"/>
        <v>4295</v>
      </c>
      <c r="F10" s="255">
        <f t="shared" si="0"/>
        <v>4295</v>
      </c>
      <c r="G10" s="293">
        <f t="shared" si="1"/>
        <v>0</v>
      </c>
      <c r="H10" s="306">
        <f t="shared" si="2"/>
        <v>100</v>
      </c>
    </row>
    <row r="11" spans="1:8" ht="25.5">
      <c r="A11" s="180"/>
      <c r="B11" s="180" t="s">
        <v>68</v>
      </c>
      <c r="C11" s="186" t="s">
        <v>202</v>
      </c>
      <c r="D11" s="255">
        <v>7695</v>
      </c>
      <c r="E11" s="256">
        <v>4295</v>
      </c>
      <c r="F11" s="257">
        <v>4295</v>
      </c>
      <c r="G11" s="293">
        <f t="shared" si="1"/>
        <v>0</v>
      </c>
      <c r="H11" s="306">
        <f t="shared" si="2"/>
        <v>100</v>
      </c>
    </row>
    <row r="12" spans="1:8" ht="12.75">
      <c r="A12" s="180" t="s">
        <v>361</v>
      </c>
      <c r="B12" s="180"/>
      <c r="C12" s="186" t="s">
        <v>362</v>
      </c>
      <c r="D12" s="255">
        <f aca="true" t="shared" si="3" ref="D12:F13">D13</f>
        <v>1100</v>
      </c>
      <c r="E12" s="255">
        <f t="shared" si="3"/>
        <v>680</v>
      </c>
      <c r="F12" s="255">
        <f t="shared" si="3"/>
        <v>680</v>
      </c>
      <c r="G12" s="293">
        <f t="shared" si="1"/>
        <v>0</v>
      </c>
      <c r="H12" s="306">
        <f>F12/E12*100</f>
        <v>100</v>
      </c>
    </row>
    <row r="13" spans="1:8" ht="25.5">
      <c r="A13" s="180" t="s">
        <v>363</v>
      </c>
      <c r="B13" s="180"/>
      <c r="C13" s="186" t="s">
        <v>360</v>
      </c>
      <c r="D13" s="255">
        <f t="shared" si="3"/>
        <v>1100</v>
      </c>
      <c r="E13" s="255">
        <f t="shared" si="3"/>
        <v>680</v>
      </c>
      <c r="F13" s="255">
        <f t="shared" si="3"/>
        <v>680</v>
      </c>
      <c r="G13" s="293">
        <f t="shared" si="1"/>
        <v>0</v>
      </c>
      <c r="H13" s="306">
        <f t="shared" si="2"/>
        <v>100</v>
      </c>
    </row>
    <row r="14" spans="1:8" ht="25.5">
      <c r="A14" s="180"/>
      <c r="B14" s="207" t="s">
        <v>68</v>
      </c>
      <c r="C14" s="186" t="s">
        <v>202</v>
      </c>
      <c r="D14" s="260">
        <v>1100</v>
      </c>
      <c r="E14" s="256">
        <v>680</v>
      </c>
      <c r="F14" s="261">
        <v>680</v>
      </c>
      <c r="G14" s="293">
        <f t="shared" si="1"/>
        <v>0</v>
      </c>
      <c r="H14" s="306">
        <f t="shared" si="2"/>
        <v>100</v>
      </c>
    </row>
    <row r="15" spans="1:8" ht="25.5">
      <c r="A15" s="180" t="s">
        <v>370</v>
      </c>
      <c r="B15" s="180"/>
      <c r="C15" s="181" t="s">
        <v>391</v>
      </c>
      <c r="D15" s="255">
        <f aca="true" t="shared" si="4" ref="D15:F16">D16</f>
        <v>245</v>
      </c>
      <c r="E15" s="255">
        <f t="shared" si="4"/>
        <v>115</v>
      </c>
      <c r="F15" s="255">
        <f t="shared" si="4"/>
        <v>115</v>
      </c>
      <c r="G15" s="293">
        <f t="shared" si="1"/>
        <v>0</v>
      </c>
      <c r="H15" s="306">
        <f t="shared" si="2"/>
        <v>100</v>
      </c>
    </row>
    <row r="16" spans="1:8" ht="56.25" customHeight="1">
      <c r="A16" s="180" t="s">
        <v>372</v>
      </c>
      <c r="B16" s="180"/>
      <c r="C16" s="181" t="s">
        <v>373</v>
      </c>
      <c r="D16" s="255">
        <f t="shared" si="4"/>
        <v>245</v>
      </c>
      <c r="E16" s="255">
        <f t="shared" si="4"/>
        <v>115</v>
      </c>
      <c r="F16" s="255">
        <f t="shared" si="4"/>
        <v>115</v>
      </c>
      <c r="G16" s="293">
        <f t="shared" si="1"/>
        <v>0</v>
      </c>
      <c r="H16" s="306">
        <f t="shared" si="2"/>
        <v>100</v>
      </c>
    </row>
    <row r="17" spans="1:8" ht="25.5">
      <c r="A17" s="180"/>
      <c r="B17" s="207" t="s">
        <v>68</v>
      </c>
      <c r="C17" s="186" t="s">
        <v>202</v>
      </c>
      <c r="D17" s="255">
        <v>245</v>
      </c>
      <c r="E17" s="256">
        <v>115</v>
      </c>
      <c r="F17" s="257">
        <v>115</v>
      </c>
      <c r="G17" s="293">
        <f t="shared" si="1"/>
        <v>0</v>
      </c>
      <c r="H17" s="306">
        <f t="shared" si="2"/>
        <v>100</v>
      </c>
    </row>
    <row r="18" spans="1:8" ht="25.5">
      <c r="A18" s="180" t="s">
        <v>364</v>
      </c>
      <c r="B18" s="180"/>
      <c r="C18" s="186" t="s">
        <v>365</v>
      </c>
      <c r="D18" s="255">
        <f>D19+D21+D23+D25</f>
        <v>1921.4</v>
      </c>
      <c r="E18" s="255">
        <f>E19+E21+E23+E25</f>
        <v>0</v>
      </c>
      <c r="F18" s="255">
        <f>F19+F21+F23+F25</f>
        <v>0</v>
      </c>
      <c r="G18" s="293">
        <f aca="true" t="shared" si="5" ref="G18:G26">F18-E18</f>
        <v>0</v>
      </c>
      <c r="H18" s="306" t="e">
        <f aca="true" t="shared" si="6" ref="H18:H26">F18/E18*100</f>
        <v>#DIV/0!</v>
      </c>
    </row>
    <row r="19" spans="1:8" ht="25.5">
      <c r="A19" s="180" t="s">
        <v>439</v>
      </c>
      <c r="B19" s="180"/>
      <c r="C19" s="186" t="s">
        <v>438</v>
      </c>
      <c r="D19" s="255">
        <f>D20</f>
        <v>1421.4</v>
      </c>
      <c r="E19" s="255">
        <f>E20</f>
        <v>0</v>
      </c>
      <c r="F19" s="255">
        <f>F20</f>
        <v>0</v>
      </c>
      <c r="G19" s="293">
        <f t="shared" si="5"/>
        <v>0</v>
      </c>
      <c r="H19" s="306" t="e">
        <f t="shared" si="6"/>
        <v>#DIV/0!</v>
      </c>
    </row>
    <row r="20" spans="1:8" ht="25.5">
      <c r="A20" s="180"/>
      <c r="B20" s="180" t="s">
        <v>68</v>
      </c>
      <c r="C20" s="186" t="s">
        <v>202</v>
      </c>
      <c r="D20" s="255">
        <v>1421.4</v>
      </c>
      <c r="E20" s="258">
        <v>0</v>
      </c>
      <c r="F20" s="259">
        <v>0</v>
      </c>
      <c r="G20" s="293">
        <f t="shared" si="5"/>
        <v>0</v>
      </c>
      <c r="H20" s="306" t="e">
        <f t="shared" si="6"/>
        <v>#DIV/0!</v>
      </c>
    </row>
    <row r="21" spans="1:8" ht="32.25" customHeight="1">
      <c r="A21" s="180" t="s">
        <v>440</v>
      </c>
      <c r="B21" s="180"/>
      <c r="C21" s="186" t="s">
        <v>441</v>
      </c>
      <c r="D21" s="255">
        <f>D22</f>
        <v>500</v>
      </c>
      <c r="E21" s="255">
        <f>E22</f>
        <v>0</v>
      </c>
      <c r="F21" s="255">
        <f>F22</f>
        <v>0</v>
      </c>
      <c r="G21" s="293">
        <f t="shared" si="5"/>
        <v>0</v>
      </c>
      <c r="H21" s="306" t="e">
        <f t="shared" si="6"/>
        <v>#DIV/0!</v>
      </c>
    </row>
    <row r="22" spans="1:8" ht="25.5">
      <c r="A22" s="180"/>
      <c r="B22" s="180" t="s">
        <v>68</v>
      </c>
      <c r="C22" s="186" t="s">
        <v>202</v>
      </c>
      <c r="D22" s="255">
        <v>500</v>
      </c>
      <c r="E22" s="256">
        <v>0</v>
      </c>
      <c r="F22" s="256">
        <v>0</v>
      </c>
      <c r="G22" s="293">
        <f t="shared" si="5"/>
        <v>0</v>
      </c>
      <c r="H22" s="306" t="e">
        <f t="shared" si="6"/>
        <v>#DIV/0!</v>
      </c>
    </row>
    <row r="23" spans="1:8" ht="12.75" hidden="1">
      <c r="A23" s="180" t="s">
        <v>364</v>
      </c>
      <c r="B23" s="180"/>
      <c r="C23" s="186" t="s">
        <v>366</v>
      </c>
      <c r="D23" s="255">
        <f>D24</f>
        <v>0</v>
      </c>
      <c r="E23" s="255">
        <f>E24</f>
        <v>0</v>
      </c>
      <c r="F23" s="255">
        <f>F24</f>
        <v>0</v>
      </c>
      <c r="G23" s="293">
        <f t="shared" si="5"/>
        <v>0</v>
      </c>
      <c r="H23" s="306" t="e">
        <f t="shared" si="6"/>
        <v>#DIV/0!</v>
      </c>
    </row>
    <row r="24" spans="1:8" ht="25.5" hidden="1">
      <c r="A24" s="180"/>
      <c r="B24" s="180" t="s">
        <v>68</v>
      </c>
      <c r="C24" s="186" t="s">
        <v>202</v>
      </c>
      <c r="D24" s="255"/>
      <c r="E24" s="256">
        <v>0</v>
      </c>
      <c r="F24" s="257">
        <v>0</v>
      </c>
      <c r="G24" s="293">
        <f t="shared" si="5"/>
        <v>0</v>
      </c>
      <c r="H24" s="306" t="e">
        <f t="shared" si="6"/>
        <v>#DIV/0!</v>
      </c>
    </row>
    <row r="25" spans="1:8" ht="12.75" hidden="1">
      <c r="A25" s="180" t="s">
        <v>364</v>
      </c>
      <c r="B25" s="180"/>
      <c r="C25" s="186" t="s">
        <v>367</v>
      </c>
      <c r="D25" s="255">
        <f>D26</f>
        <v>0</v>
      </c>
      <c r="E25" s="255">
        <f>E26</f>
        <v>0</v>
      </c>
      <c r="F25" s="255">
        <f>F26</f>
        <v>0</v>
      </c>
      <c r="G25" s="293">
        <f t="shared" si="5"/>
        <v>0</v>
      </c>
      <c r="H25" s="306" t="e">
        <f t="shared" si="6"/>
        <v>#DIV/0!</v>
      </c>
    </row>
    <row r="26" spans="1:8" ht="25.5" hidden="1">
      <c r="A26" s="180"/>
      <c r="B26" s="207" t="s">
        <v>68</v>
      </c>
      <c r="C26" s="186" t="s">
        <v>202</v>
      </c>
      <c r="D26" s="255"/>
      <c r="E26" s="256">
        <v>0</v>
      </c>
      <c r="F26" s="257">
        <v>0</v>
      </c>
      <c r="G26" s="293">
        <f t="shared" si="5"/>
        <v>0</v>
      </c>
      <c r="H26" s="306" t="e">
        <f t="shared" si="6"/>
        <v>#DIV/0!</v>
      </c>
    </row>
    <row r="27" spans="1:8" ht="38.25">
      <c r="A27" s="192" t="s">
        <v>312</v>
      </c>
      <c r="B27" s="192"/>
      <c r="C27" s="206" t="s">
        <v>313</v>
      </c>
      <c r="D27" s="248">
        <f>D28+D35+D38+D32</f>
        <v>7854.1</v>
      </c>
      <c r="E27" s="248">
        <f>E28+E35+E38+E32</f>
        <v>5</v>
      </c>
      <c r="F27" s="248">
        <f>F28+F35+F38+F32</f>
        <v>5</v>
      </c>
      <c r="G27" s="293">
        <f t="shared" si="1"/>
        <v>0</v>
      </c>
      <c r="H27" s="306">
        <f t="shared" si="2"/>
        <v>100</v>
      </c>
    </row>
    <row r="28" spans="1:8" ht="38.25">
      <c r="A28" s="180" t="s">
        <v>335</v>
      </c>
      <c r="B28" s="180"/>
      <c r="C28" s="181" t="s">
        <v>336</v>
      </c>
      <c r="D28" s="255">
        <f>D29</f>
        <v>6400</v>
      </c>
      <c r="E28" s="255">
        <f>E29</f>
        <v>0</v>
      </c>
      <c r="F28" s="255">
        <f>F29</f>
        <v>0</v>
      </c>
      <c r="G28" s="293">
        <f t="shared" si="1"/>
        <v>0</v>
      </c>
      <c r="H28" s="306" t="e">
        <f t="shared" si="2"/>
        <v>#DIV/0!</v>
      </c>
    </row>
    <row r="29" spans="1:8" ht="39" customHeight="1">
      <c r="A29" s="207" t="s">
        <v>337</v>
      </c>
      <c r="B29" s="207"/>
      <c r="C29" s="208" t="s">
        <v>392</v>
      </c>
      <c r="D29" s="255">
        <f>D30+D31</f>
        <v>6400</v>
      </c>
      <c r="E29" s="255">
        <f>E30+E31</f>
        <v>0</v>
      </c>
      <c r="F29" s="255">
        <f>F30+F31</f>
        <v>0</v>
      </c>
      <c r="G29" s="293">
        <f t="shared" si="1"/>
        <v>0</v>
      </c>
      <c r="H29" s="306" t="e">
        <f t="shared" si="2"/>
        <v>#DIV/0!</v>
      </c>
    </row>
    <row r="30" spans="1:8" ht="25.5">
      <c r="A30" s="207"/>
      <c r="B30" s="207" t="s">
        <v>65</v>
      </c>
      <c r="C30" s="208" t="s">
        <v>257</v>
      </c>
      <c r="D30" s="255">
        <v>5000</v>
      </c>
      <c r="E30" s="257">
        <v>0</v>
      </c>
      <c r="F30" s="257">
        <v>0</v>
      </c>
      <c r="G30" s="293">
        <f t="shared" si="1"/>
        <v>0</v>
      </c>
      <c r="H30" s="306" t="e">
        <f t="shared" si="2"/>
        <v>#DIV/0!</v>
      </c>
    </row>
    <row r="31" spans="1:8" ht="16.5" customHeight="1">
      <c r="A31" s="207"/>
      <c r="B31" s="207" t="s">
        <v>107</v>
      </c>
      <c r="C31" s="208" t="s">
        <v>91</v>
      </c>
      <c r="D31" s="262">
        <v>1400</v>
      </c>
      <c r="E31" s="257">
        <v>0</v>
      </c>
      <c r="F31" s="256">
        <v>0</v>
      </c>
      <c r="G31" s="293">
        <f t="shared" si="1"/>
        <v>0</v>
      </c>
      <c r="H31" s="306" t="e">
        <f t="shared" si="2"/>
        <v>#DIV/0!</v>
      </c>
    </row>
    <row r="32" spans="1:8" ht="28.5" customHeight="1">
      <c r="A32" s="207" t="s">
        <v>435</v>
      </c>
      <c r="B32" s="207"/>
      <c r="C32" s="325" t="s">
        <v>434</v>
      </c>
      <c r="D32" s="262">
        <f aca="true" t="shared" si="7" ref="D32:F33">D33</f>
        <v>30.3</v>
      </c>
      <c r="E32" s="257">
        <f t="shared" si="7"/>
        <v>5</v>
      </c>
      <c r="F32" s="256">
        <f t="shared" si="7"/>
        <v>5</v>
      </c>
      <c r="G32" s="293">
        <f t="shared" si="1"/>
        <v>0</v>
      </c>
      <c r="H32" s="306">
        <f t="shared" si="2"/>
        <v>100</v>
      </c>
    </row>
    <row r="33" spans="1:8" ht="43.5" customHeight="1">
      <c r="A33" s="207" t="s">
        <v>432</v>
      </c>
      <c r="B33" s="207"/>
      <c r="C33" s="325" t="s">
        <v>433</v>
      </c>
      <c r="D33" s="262">
        <f t="shared" si="7"/>
        <v>30.3</v>
      </c>
      <c r="E33" s="257">
        <f t="shared" si="7"/>
        <v>5</v>
      </c>
      <c r="F33" s="256">
        <f t="shared" si="7"/>
        <v>5</v>
      </c>
      <c r="G33" s="293">
        <f t="shared" si="1"/>
        <v>0</v>
      </c>
      <c r="H33" s="306">
        <f t="shared" si="2"/>
        <v>100</v>
      </c>
    </row>
    <row r="34" spans="1:8" ht="27.75" customHeight="1">
      <c r="A34" s="207"/>
      <c r="B34" s="207" t="s">
        <v>65</v>
      </c>
      <c r="C34" s="325" t="s">
        <v>257</v>
      </c>
      <c r="D34" s="262">
        <v>30.3</v>
      </c>
      <c r="E34" s="257">
        <v>5</v>
      </c>
      <c r="F34" s="256">
        <v>5</v>
      </c>
      <c r="G34" s="293">
        <f t="shared" si="1"/>
        <v>0</v>
      </c>
      <c r="H34" s="306">
        <f t="shared" si="2"/>
        <v>100</v>
      </c>
    </row>
    <row r="35" spans="1:8" ht="12.75">
      <c r="A35" s="180" t="s">
        <v>411</v>
      </c>
      <c r="B35" s="207"/>
      <c r="C35" s="215" t="s">
        <v>315</v>
      </c>
      <c r="D35" s="255">
        <f aca="true" t="shared" si="8" ref="D35:F36">D36</f>
        <v>21</v>
      </c>
      <c r="E35" s="255">
        <f t="shared" si="8"/>
        <v>0</v>
      </c>
      <c r="F35" s="255">
        <f t="shared" si="8"/>
        <v>0</v>
      </c>
      <c r="G35" s="293">
        <f t="shared" si="1"/>
        <v>0</v>
      </c>
      <c r="H35" s="306" t="e">
        <f>F35/E35*100</f>
        <v>#DIV/0!</v>
      </c>
    </row>
    <row r="36" spans="1:8" ht="12.75">
      <c r="A36" s="180" t="s">
        <v>410</v>
      </c>
      <c r="B36" s="207"/>
      <c r="C36" s="215" t="s">
        <v>50</v>
      </c>
      <c r="D36" s="255">
        <f t="shared" si="8"/>
        <v>21</v>
      </c>
      <c r="E36" s="255">
        <f t="shared" si="8"/>
        <v>0</v>
      </c>
      <c r="F36" s="255">
        <f t="shared" si="8"/>
        <v>0</v>
      </c>
      <c r="G36" s="293">
        <f t="shared" si="1"/>
        <v>0</v>
      </c>
      <c r="H36" s="306" t="e">
        <f>F36/E36*100</f>
        <v>#DIV/0!</v>
      </c>
    </row>
    <row r="37" spans="1:8" ht="12.75">
      <c r="A37" s="180"/>
      <c r="B37" s="207" t="s">
        <v>107</v>
      </c>
      <c r="C37" s="208" t="s">
        <v>91</v>
      </c>
      <c r="D37" s="255">
        <v>21</v>
      </c>
      <c r="E37" s="255">
        <v>0</v>
      </c>
      <c r="F37" s="255">
        <v>0</v>
      </c>
      <c r="G37" s="293">
        <f t="shared" si="1"/>
        <v>0</v>
      </c>
      <c r="H37" s="306" t="e">
        <f>F37/E37*100</f>
        <v>#DIV/0!</v>
      </c>
    </row>
    <row r="38" spans="1:8" ht="25.5">
      <c r="A38" s="180" t="s">
        <v>326</v>
      </c>
      <c r="B38" s="207"/>
      <c r="C38" s="181" t="s">
        <v>327</v>
      </c>
      <c r="D38" s="255">
        <f>D39+D41</f>
        <v>1402.8</v>
      </c>
      <c r="E38" s="255">
        <f>E39+E41</f>
        <v>0</v>
      </c>
      <c r="F38" s="255">
        <f>F39+F41</f>
        <v>0</v>
      </c>
      <c r="G38" s="293">
        <f t="shared" si="1"/>
        <v>0</v>
      </c>
      <c r="H38" s="306" t="e">
        <f t="shared" si="2"/>
        <v>#DIV/0!</v>
      </c>
    </row>
    <row r="39" spans="1:8" ht="25.5">
      <c r="A39" s="180" t="s">
        <v>328</v>
      </c>
      <c r="B39" s="207"/>
      <c r="C39" s="181" t="s">
        <v>393</v>
      </c>
      <c r="D39" s="255">
        <f>D40</f>
        <v>170.4</v>
      </c>
      <c r="E39" s="255">
        <f>E40</f>
        <v>0</v>
      </c>
      <c r="F39" s="255">
        <f>F40</f>
        <v>0</v>
      </c>
      <c r="G39" s="293">
        <f t="shared" si="1"/>
        <v>0</v>
      </c>
      <c r="H39" s="306" t="e">
        <f t="shared" si="2"/>
        <v>#DIV/0!</v>
      </c>
    </row>
    <row r="40" spans="1:8" ht="25.5">
      <c r="A40" s="180"/>
      <c r="B40" s="207" t="s">
        <v>68</v>
      </c>
      <c r="C40" s="181" t="s">
        <v>202</v>
      </c>
      <c r="D40" s="255">
        <v>170.4</v>
      </c>
      <c r="E40" s="256">
        <v>0</v>
      </c>
      <c r="F40" s="257">
        <v>0</v>
      </c>
      <c r="G40" s="293">
        <f t="shared" si="1"/>
        <v>0</v>
      </c>
      <c r="H40" s="306" t="e">
        <f t="shared" si="2"/>
        <v>#DIV/0!</v>
      </c>
    </row>
    <row r="41" spans="1:8" ht="12.75">
      <c r="A41" s="180" t="s">
        <v>330</v>
      </c>
      <c r="B41" s="207"/>
      <c r="C41" s="181" t="s">
        <v>331</v>
      </c>
      <c r="D41" s="255">
        <f>D42</f>
        <v>1232.4</v>
      </c>
      <c r="E41" s="255">
        <f>E42</f>
        <v>0</v>
      </c>
      <c r="F41" s="255">
        <f>F42</f>
        <v>0</v>
      </c>
      <c r="G41" s="293">
        <f t="shared" si="1"/>
        <v>0</v>
      </c>
      <c r="H41" s="306" t="e">
        <f t="shared" si="2"/>
        <v>#DIV/0!</v>
      </c>
    </row>
    <row r="42" spans="1:8" ht="25.5">
      <c r="A42" s="180"/>
      <c r="B42" s="207" t="s">
        <v>65</v>
      </c>
      <c r="C42" s="181" t="s">
        <v>257</v>
      </c>
      <c r="D42" s="255">
        <v>1232.4</v>
      </c>
      <c r="E42" s="256">
        <v>0</v>
      </c>
      <c r="F42" s="257">
        <v>0</v>
      </c>
      <c r="G42" s="293">
        <f t="shared" si="1"/>
        <v>0</v>
      </c>
      <c r="H42" s="306" t="e">
        <f t="shared" si="2"/>
        <v>#DIV/0!</v>
      </c>
    </row>
    <row r="43" spans="1:8" ht="25.5">
      <c r="A43" s="209" t="s">
        <v>317</v>
      </c>
      <c r="B43" s="180"/>
      <c r="C43" s="210" t="s">
        <v>301</v>
      </c>
      <c r="D43" s="248">
        <f>D44+D60</f>
        <v>13291.2</v>
      </c>
      <c r="E43" s="248">
        <f>E44+E60</f>
        <v>3756.8</v>
      </c>
      <c r="F43" s="248">
        <f>F44+F60</f>
        <v>3756.8</v>
      </c>
      <c r="G43" s="293">
        <f t="shared" si="1"/>
        <v>0</v>
      </c>
      <c r="H43" s="306">
        <f t="shared" si="2"/>
        <v>100</v>
      </c>
    </row>
    <row r="44" spans="1:8" ht="19.5" customHeight="1">
      <c r="A44" s="187" t="s">
        <v>302</v>
      </c>
      <c r="B44" s="180"/>
      <c r="C44" s="211" t="s">
        <v>394</v>
      </c>
      <c r="D44" s="255">
        <f>D45+D57+D54</f>
        <v>9043.4</v>
      </c>
      <c r="E44" s="255">
        <f>E45+E57+E54</f>
        <v>2050.7</v>
      </c>
      <c r="F44" s="255">
        <f>F45+F57+F54</f>
        <v>2050.7</v>
      </c>
      <c r="G44" s="293">
        <f t="shared" si="1"/>
        <v>0</v>
      </c>
      <c r="H44" s="306">
        <f t="shared" si="2"/>
        <v>100</v>
      </c>
    </row>
    <row r="45" spans="1:8" ht="25.5">
      <c r="A45" s="187" t="s">
        <v>304</v>
      </c>
      <c r="B45" s="180"/>
      <c r="C45" s="189" t="s">
        <v>305</v>
      </c>
      <c r="D45" s="255">
        <f>D46+D48+D50+D52</f>
        <v>8418.4</v>
      </c>
      <c r="E45" s="255">
        <f>E46+E48+E50+E52</f>
        <v>2050.7</v>
      </c>
      <c r="F45" s="255">
        <f>F46+F48+F50+F52</f>
        <v>2050.7</v>
      </c>
      <c r="G45" s="293">
        <f t="shared" si="1"/>
        <v>0</v>
      </c>
      <c r="H45" s="306">
        <f t="shared" si="2"/>
        <v>100</v>
      </c>
    </row>
    <row r="46" spans="1:8" ht="12.75">
      <c r="A46" s="187" t="s">
        <v>306</v>
      </c>
      <c r="B46" s="180"/>
      <c r="C46" s="212" t="s">
        <v>307</v>
      </c>
      <c r="D46" s="255">
        <f>D47</f>
        <v>3208.4</v>
      </c>
      <c r="E46" s="256">
        <f>E47</f>
        <v>1951.9</v>
      </c>
      <c r="F46" s="257">
        <f>F47</f>
        <v>1951.9</v>
      </c>
      <c r="G46" s="293">
        <f t="shared" si="1"/>
        <v>0</v>
      </c>
      <c r="H46" s="306">
        <f t="shared" si="2"/>
        <v>100</v>
      </c>
    </row>
    <row r="47" spans="1:8" ht="25.5">
      <c r="A47" s="187"/>
      <c r="B47" s="180" t="s">
        <v>65</v>
      </c>
      <c r="C47" s="212" t="s">
        <v>257</v>
      </c>
      <c r="D47" s="255">
        <v>3208.4</v>
      </c>
      <c r="E47" s="256">
        <v>1951.9</v>
      </c>
      <c r="F47" s="257">
        <v>1951.9</v>
      </c>
      <c r="G47" s="293">
        <f t="shared" si="1"/>
        <v>0</v>
      </c>
      <c r="H47" s="306">
        <f t="shared" si="2"/>
        <v>100</v>
      </c>
    </row>
    <row r="48" spans="1:8" ht="12.75">
      <c r="A48" s="187" t="s">
        <v>308</v>
      </c>
      <c r="B48" s="180"/>
      <c r="C48" s="189" t="s">
        <v>309</v>
      </c>
      <c r="D48" s="255">
        <f>D49</f>
        <v>303.6</v>
      </c>
      <c r="E48" s="261">
        <f>E49</f>
        <v>98.8</v>
      </c>
      <c r="F48" s="261">
        <f>F49</f>
        <v>98.8</v>
      </c>
      <c r="G48" s="293">
        <f t="shared" si="1"/>
        <v>0</v>
      </c>
      <c r="H48" s="306">
        <f t="shared" si="2"/>
        <v>100</v>
      </c>
    </row>
    <row r="49" spans="1:8" ht="25.5">
      <c r="A49" s="187"/>
      <c r="B49" s="180" t="s">
        <v>65</v>
      </c>
      <c r="C49" s="189" t="s">
        <v>257</v>
      </c>
      <c r="D49" s="255">
        <v>303.6</v>
      </c>
      <c r="E49" s="256">
        <v>98.8</v>
      </c>
      <c r="F49" s="257">
        <v>98.8</v>
      </c>
      <c r="G49" s="293">
        <f t="shared" si="1"/>
        <v>0</v>
      </c>
      <c r="H49" s="306">
        <f t="shared" si="2"/>
        <v>100</v>
      </c>
    </row>
    <row r="50" spans="1:8" ht="25.5">
      <c r="A50" s="187" t="s">
        <v>310</v>
      </c>
      <c r="B50" s="180"/>
      <c r="C50" s="189" t="s">
        <v>311</v>
      </c>
      <c r="D50" s="255">
        <f>D51</f>
        <v>2274.4</v>
      </c>
      <c r="E50" s="256">
        <f>E51</f>
        <v>0</v>
      </c>
      <c r="F50" s="257">
        <f>F51</f>
        <v>0</v>
      </c>
      <c r="G50" s="293">
        <f t="shared" si="1"/>
        <v>0</v>
      </c>
      <c r="H50" s="306" t="e">
        <f t="shared" si="2"/>
        <v>#DIV/0!</v>
      </c>
    </row>
    <row r="51" spans="1:8" ht="26.25" customHeight="1">
      <c r="A51" s="213"/>
      <c r="B51" s="180" t="s">
        <v>65</v>
      </c>
      <c r="C51" s="189" t="s">
        <v>257</v>
      </c>
      <c r="D51" s="263">
        <v>2274.4</v>
      </c>
      <c r="E51" s="256">
        <v>0</v>
      </c>
      <c r="F51" s="256">
        <v>0</v>
      </c>
      <c r="G51" s="293">
        <f t="shared" si="1"/>
        <v>0</v>
      </c>
      <c r="H51" s="306" t="e">
        <f t="shared" si="2"/>
        <v>#DIV/0!</v>
      </c>
    </row>
    <row r="52" spans="1:8" ht="25.5" customHeight="1">
      <c r="A52" s="180" t="s">
        <v>387</v>
      </c>
      <c r="B52" s="180"/>
      <c r="C52" s="214" t="s">
        <v>395</v>
      </c>
      <c r="D52" s="262">
        <f>D53</f>
        <v>2632</v>
      </c>
      <c r="E52" s="256">
        <f>E53</f>
        <v>0</v>
      </c>
      <c r="F52" s="256">
        <f>F53</f>
        <v>0</v>
      </c>
      <c r="G52" s="293">
        <f t="shared" si="1"/>
        <v>0</v>
      </c>
      <c r="H52" s="306" t="e">
        <f t="shared" si="2"/>
        <v>#DIV/0!</v>
      </c>
    </row>
    <row r="53" spans="1:8" ht="17.25" customHeight="1">
      <c r="A53" s="180"/>
      <c r="B53" s="180" t="s">
        <v>107</v>
      </c>
      <c r="C53" s="215" t="s">
        <v>91</v>
      </c>
      <c r="D53" s="263">
        <v>2632</v>
      </c>
      <c r="E53" s="256">
        <v>0</v>
      </c>
      <c r="F53" s="261">
        <v>0</v>
      </c>
      <c r="G53" s="293">
        <f>F53-E53</f>
        <v>0</v>
      </c>
      <c r="H53" s="306" t="e">
        <f>F53/E53*100</f>
        <v>#DIV/0!</v>
      </c>
    </row>
    <row r="54" spans="1:8" ht="24.75" customHeight="1">
      <c r="A54" s="180" t="s">
        <v>430</v>
      </c>
      <c r="B54" s="180"/>
      <c r="C54" s="215" t="s">
        <v>431</v>
      </c>
      <c r="D54" s="263">
        <f aca="true" t="shared" si="9" ref="D54:F55">D55</f>
        <v>99</v>
      </c>
      <c r="E54" s="256">
        <f t="shared" si="9"/>
        <v>0</v>
      </c>
      <c r="F54" s="258">
        <f t="shared" si="9"/>
        <v>0</v>
      </c>
      <c r="G54" s="293">
        <f>F54-E54</f>
        <v>0</v>
      </c>
      <c r="H54" s="306" t="e">
        <f>F54/E54*100</f>
        <v>#DIV/0!</v>
      </c>
    </row>
    <row r="55" spans="1:8" ht="25.5" customHeight="1">
      <c r="A55" s="180" t="s">
        <v>428</v>
      </c>
      <c r="B55" s="180"/>
      <c r="C55" s="215" t="s">
        <v>429</v>
      </c>
      <c r="D55" s="263">
        <f t="shared" si="9"/>
        <v>99</v>
      </c>
      <c r="E55" s="256">
        <f t="shared" si="9"/>
        <v>0</v>
      </c>
      <c r="F55" s="261">
        <f t="shared" si="9"/>
        <v>0</v>
      </c>
      <c r="G55" s="293">
        <f t="shared" si="1"/>
        <v>0</v>
      </c>
      <c r="H55" s="306" t="e">
        <f t="shared" si="2"/>
        <v>#DIV/0!</v>
      </c>
    </row>
    <row r="56" spans="1:8" ht="25.5" customHeight="1">
      <c r="A56" s="180"/>
      <c r="B56" s="180" t="s">
        <v>65</v>
      </c>
      <c r="C56" s="215" t="s">
        <v>257</v>
      </c>
      <c r="D56" s="263">
        <v>99</v>
      </c>
      <c r="E56" s="256">
        <v>0</v>
      </c>
      <c r="F56" s="256">
        <v>0</v>
      </c>
      <c r="G56" s="293">
        <f t="shared" si="1"/>
        <v>0</v>
      </c>
      <c r="H56" s="306" t="e">
        <f t="shared" si="2"/>
        <v>#DIV/0!</v>
      </c>
    </row>
    <row r="57" spans="1:8" ht="17.25" customHeight="1">
      <c r="A57" s="180" t="s">
        <v>318</v>
      </c>
      <c r="B57" s="180"/>
      <c r="C57" s="215" t="s">
        <v>315</v>
      </c>
      <c r="D57" s="262">
        <f aca="true" t="shared" si="10" ref="D57:F58">D58</f>
        <v>526</v>
      </c>
      <c r="E57" s="262">
        <f t="shared" si="10"/>
        <v>0</v>
      </c>
      <c r="F57" s="262">
        <f t="shared" si="10"/>
        <v>0</v>
      </c>
      <c r="G57" s="293">
        <f t="shared" si="1"/>
        <v>0</v>
      </c>
      <c r="H57" s="306" t="e">
        <f t="shared" si="2"/>
        <v>#DIV/0!</v>
      </c>
    </row>
    <row r="58" spans="1:8" ht="26.25" customHeight="1">
      <c r="A58" s="207" t="s">
        <v>385</v>
      </c>
      <c r="B58" s="180"/>
      <c r="C58" s="215" t="s">
        <v>384</v>
      </c>
      <c r="D58" s="262">
        <f t="shared" si="10"/>
        <v>526</v>
      </c>
      <c r="E58" s="262">
        <f t="shared" si="10"/>
        <v>0</v>
      </c>
      <c r="F58" s="262">
        <f t="shared" si="10"/>
        <v>0</v>
      </c>
      <c r="G58" s="293">
        <f t="shared" si="1"/>
        <v>0</v>
      </c>
      <c r="H58" s="306" t="e">
        <f t="shared" si="2"/>
        <v>#DIV/0!</v>
      </c>
    </row>
    <row r="59" spans="1:9" ht="17.25" customHeight="1">
      <c r="A59" s="180"/>
      <c r="B59" s="180" t="s">
        <v>107</v>
      </c>
      <c r="C59" s="215" t="s">
        <v>91</v>
      </c>
      <c r="D59" s="262">
        <v>526</v>
      </c>
      <c r="E59" s="262">
        <v>0</v>
      </c>
      <c r="F59" s="262">
        <v>0</v>
      </c>
      <c r="G59" s="293">
        <f t="shared" si="1"/>
        <v>0</v>
      </c>
      <c r="H59" s="306" t="e">
        <f t="shared" si="2"/>
        <v>#DIV/0!</v>
      </c>
      <c r="I59" s="243"/>
    </row>
    <row r="60" spans="1:8" ht="12.75">
      <c r="A60" s="187" t="s">
        <v>339</v>
      </c>
      <c r="B60" s="180"/>
      <c r="C60" s="188" t="s">
        <v>396</v>
      </c>
      <c r="D60" s="263">
        <f>D61</f>
        <v>4247.8</v>
      </c>
      <c r="E60" s="256">
        <f>E61</f>
        <v>1706.1</v>
      </c>
      <c r="F60" s="259">
        <f>F61</f>
        <v>1706.1</v>
      </c>
      <c r="G60" s="293">
        <f t="shared" si="1"/>
        <v>0</v>
      </c>
      <c r="H60" s="306">
        <f t="shared" si="2"/>
        <v>100</v>
      </c>
    </row>
    <row r="61" spans="1:8" ht="12.75">
      <c r="A61" s="187" t="s">
        <v>341</v>
      </c>
      <c r="B61" s="180"/>
      <c r="C61" s="189" t="s">
        <v>342</v>
      </c>
      <c r="D61" s="260">
        <f>D62+D64+D66+D68+D70</f>
        <v>4247.8</v>
      </c>
      <c r="E61" s="256">
        <f>E62+E64+E66+E68+E70</f>
        <v>1706.1</v>
      </c>
      <c r="F61" s="256">
        <f>F62+F64+F66+F68+F70</f>
        <v>1706.1</v>
      </c>
      <c r="G61" s="293">
        <f t="shared" si="1"/>
        <v>0</v>
      </c>
      <c r="H61" s="306">
        <f t="shared" si="2"/>
        <v>100</v>
      </c>
    </row>
    <row r="62" spans="1:8" ht="12.75">
      <c r="A62" s="187" t="s">
        <v>343</v>
      </c>
      <c r="B62" s="180"/>
      <c r="C62" s="189" t="s">
        <v>344</v>
      </c>
      <c r="D62" s="260">
        <f>D63</f>
        <v>747.3</v>
      </c>
      <c r="E62" s="256">
        <f>E63</f>
        <v>316.2</v>
      </c>
      <c r="F62" s="261">
        <f>F63</f>
        <v>316.2</v>
      </c>
      <c r="G62" s="293">
        <f t="shared" si="1"/>
        <v>0</v>
      </c>
      <c r="H62" s="306">
        <f t="shared" si="2"/>
        <v>100</v>
      </c>
    </row>
    <row r="63" spans="1:8" ht="25.5">
      <c r="A63" s="187"/>
      <c r="B63" s="180" t="s">
        <v>65</v>
      </c>
      <c r="C63" s="189" t="s">
        <v>257</v>
      </c>
      <c r="D63" s="255">
        <v>747.3</v>
      </c>
      <c r="E63" s="256">
        <v>316.2</v>
      </c>
      <c r="F63" s="257">
        <v>316.2</v>
      </c>
      <c r="G63" s="293">
        <f t="shared" si="1"/>
        <v>0</v>
      </c>
      <c r="H63" s="306">
        <f t="shared" si="2"/>
        <v>100</v>
      </c>
    </row>
    <row r="64" spans="1:8" ht="12.75">
      <c r="A64" s="187" t="s">
        <v>345</v>
      </c>
      <c r="B64" s="180"/>
      <c r="C64" s="189" t="s">
        <v>29</v>
      </c>
      <c r="D64" s="260">
        <f>D65</f>
        <v>395.2</v>
      </c>
      <c r="E64" s="256">
        <f>E65</f>
        <v>98.8</v>
      </c>
      <c r="F64" s="261">
        <f>F65</f>
        <v>98.8</v>
      </c>
      <c r="G64" s="293">
        <f t="shared" si="1"/>
        <v>0</v>
      </c>
      <c r="H64" s="306">
        <f t="shared" si="2"/>
        <v>100</v>
      </c>
    </row>
    <row r="65" spans="1:8" ht="25.5">
      <c r="A65" s="187"/>
      <c r="B65" s="180" t="s">
        <v>65</v>
      </c>
      <c r="C65" s="189" t="s">
        <v>257</v>
      </c>
      <c r="D65" s="255">
        <v>395.2</v>
      </c>
      <c r="E65" s="256">
        <v>98.8</v>
      </c>
      <c r="F65" s="257">
        <v>98.8</v>
      </c>
      <c r="G65" s="293">
        <f t="shared" si="1"/>
        <v>0</v>
      </c>
      <c r="H65" s="306">
        <f t="shared" si="2"/>
        <v>100</v>
      </c>
    </row>
    <row r="66" spans="1:8" ht="12.75">
      <c r="A66" s="187" t="s">
        <v>346</v>
      </c>
      <c r="B66" s="180"/>
      <c r="C66" s="189" t="s">
        <v>347</v>
      </c>
      <c r="D66" s="260">
        <f>D67</f>
        <v>2231.3</v>
      </c>
      <c r="E66" s="256">
        <f>E67</f>
        <v>1083.5</v>
      </c>
      <c r="F66" s="261">
        <f>F67</f>
        <v>1083.5</v>
      </c>
      <c r="G66" s="293">
        <f t="shared" si="1"/>
        <v>0</v>
      </c>
      <c r="H66" s="306">
        <f t="shared" si="2"/>
        <v>100</v>
      </c>
    </row>
    <row r="67" spans="1:8" ht="25.5">
      <c r="A67" s="187"/>
      <c r="B67" s="180" t="s">
        <v>65</v>
      </c>
      <c r="C67" s="189" t="s">
        <v>257</v>
      </c>
      <c r="D67" s="255">
        <v>2231.3</v>
      </c>
      <c r="E67" s="256">
        <v>1083.5</v>
      </c>
      <c r="F67" s="257">
        <v>1083.5</v>
      </c>
      <c r="G67" s="293">
        <f t="shared" si="1"/>
        <v>0</v>
      </c>
      <c r="H67" s="306">
        <f t="shared" si="2"/>
        <v>100</v>
      </c>
    </row>
    <row r="68" spans="1:8" ht="12.75">
      <c r="A68" s="187" t="s">
        <v>348</v>
      </c>
      <c r="B68" s="180"/>
      <c r="C68" s="190" t="s">
        <v>2</v>
      </c>
      <c r="D68" s="260">
        <f>D69</f>
        <v>550</v>
      </c>
      <c r="E68" s="256">
        <f>E69</f>
        <v>187.6</v>
      </c>
      <c r="F68" s="261">
        <f>F69</f>
        <v>187.6</v>
      </c>
      <c r="G68" s="293">
        <f t="shared" si="1"/>
        <v>0</v>
      </c>
      <c r="H68" s="306">
        <f aca="true" t="shared" si="11" ref="H68:H139">F68/E68*100</f>
        <v>100</v>
      </c>
    </row>
    <row r="69" spans="1:8" ht="25.5">
      <c r="A69" s="187"/>
      <c r="B69" s="180" t="s">
        <v>65</v>
      </c>
      <c r="C69" s="190" t="s">
        <v>257</v>
      </c>
      <c r="D69" s="255">
        <v>550</v>
      </c>
      <c r="E69" s="256">
        <v>187.6</v>
      </c>
      <c r="F69" s="257">
        <v>187.6</v>
      </c>
      <c r="G69" s="293">
        <f t="shared" si="1"/>
        <v>0</v>
      </c>
      <c r="H69" s="306">
        <f t="shared" si="11"/>
        <v>100</v>
      </c>
    </row>
    <row r="70" spans="1:8" ht="12.75">
      <c r="A70" s="187" t="s">
        <v>349</v>
      </c>
      <c r="B70" s="180"/>
      <c r="C70" s="190" t="s">
        <v>350</v>
      </c>
      <c r="D70" s="260">
        <f>D71</f>
        <v>324</v>
      </c>
      <c r="E70" s="256">
        <f>E71</f>
        <v>20</v>
      </c>
      <c r="F70" s="261">
        <f>F71</f>
        <v>20</v>
      </c>
      <c r="G70" s="293">
        <f t="shared" si="1"/>
        <v>0</v>
      </c>
      <c r="H70" s="306">
        <f t="shared" si="11"/>
        <v>100</v>
      </c>
    </row>
    <row r="71" spans="1:8" ht="25.5">
      <c r="A71" s="180"/>
      <c r="B71" s="180" t="s">
        <v>65</v>
      </c>
      <c r="C71" s="186" t="s">
        <v>257</v>
      </c>
      <c r="D71" s="255">
        <v>324</v>
      </c>
      <c r="E71" s="256">
        <v>20</v>
      </c>
      <c r="F71" s="257">
        <v>20</v>
      </c>
      <c r="G71" s="293">
        <f t="shared" si="1"/>
        <v>0</v>
      </c>
      <c r="H71" s="306">
        <f t="shared" si="11"/>
        <v>100</v>
      </c>
    </row>
    <row r="72" spans="1:8" ht="32.25" customHeight="1">
      <c r="A72" s="192" t="s">
        <v>374</v>
      </c>
      <c r="B72" s="192"/>
      <c r="C72" s="216" t="s">
        <v>375</v>
      </c>
      <c r="D72" s="248">
        <f aca="true" t="shared" si="12" ref="D72:F74">D73</f>
        <v>790</v>
      </c>
      <c r="E72" s="261">
        <f t="shared" si="12"/>
        <v>0</v>
      </c>
      <c r="F72" s="261">
        <f t="shared" si="12"/>
        <v>0</v>
      </c>
      <c r="G72" s="293">
        <f t="shared" si="1"/>
        <v>0</v>
      </c>
      <c r="H72" s="306" t="e">
        <f t="shared" si="11"/>
        <v>#DIV/0!</v>
      </c>
    </row>
    <row r="73" spans="1:9" s="226" customFormat="1" ht="27.75" customHeight="1">
      <c r="A73" s="180" t="s">
        <v>376</v>
      </c>
      <c r="B73" s="180"/>
      <c r="C73" s="181" t="s">
        <v>397</v>
      </c>
      <c r="D73" s="255">
        <f t="shared" si="12"/>
        <v>790</v>
      </c>
      <c r="E73" s="301">
        <f t="shared" si="12"/>
        <v>0</v>
      </c>
      <c r="F73" s="301">
        <f t="shared" si="12"/>
        <v>0</v>
      </c>
      <c r="G73" s="293">
        <f t="shared" si="1"/>
        <v>0</v>
      </c>
      <c r="H73" s="306" t="e">
        <f t="shared" si="11"/>
        <v>#DIV/0!</v>
      </c>
      <c r="I73" s="244"/>
    </row>
    <row r="74" spans="1:8" ht="42.75" customHeight="1">
      <c r="A74" s="180" t="s">
        <v>378</v>
      </c>
      <c r="B74" s="180"/>
      <c r="C74" s="181" t="s">
        <v>398</v>
      </c>
      <c r="D74" s="255">
        <f t="shared" si="12"/>
        <v>790</v>
      </c>
      <c r="E74" s="257">
        <f t="shared" si="12"/>
        <v>0</v>
      </c>
      <c r="F74" s="257">
        <f t="shared" si="12"/>
        <v>0</v>
      </c>
      <c r="G74" s="293">
        <f t="shared" si="1"/>
        <v>0</v>
      </c>
      <c r="H74" s="306" t="e">
        <f t="shared" si="11"/>
        <v>#DIV/0!</v>
      </c>
    </row>
    <row r="75" spans="1:8" ht="12.75">
      <c r="A75" s="180"/>
      <c r="B75" s="180" t="s">
        <v>107</v>
      </c>
      <c r="C75" s="181" t="s">
        <v>91</v>
      </c>
      <c r="D75" s="255">
        <v>790</v>
      </c>
      <c r="E75" s="302">
        <v>0</v>
      </c>
      <c r="F75" s="256">
        <v>0</v>
      </c>
      <c r="G75" s="293">
        <f t="shared" si="1"/>
        <v>0</v>
      </c>
      <c r="H75" s="306" t="e">
        <f t="shared" si="11"/>
        <v>#DIV/0!</v>
      </c>
    </row>
    <row r="76" spans="1:8" ht="25.5">
      <c r="A76" s="192" t="s">
        <v>250</v>
      </c>
      <c r="B76" s="217"/>
      <c r="C76" s="205" t="s">
        <v>251</v>
      </c>
      <c r="D76" s="251">
        <f>D77+D82+D94+D105</f>
        <v>6491.8</v>
      </c>
      <c r="E76" s="251">
        <f>E77+E82+E94+E105</f>
        <v>2990.8</v>
      </c>
      <c r="F76" s="251">
        <f>F77+F82+F94+F105</f>
        <v>2916.1</v>
      </c>
      <c r="G76" s="301">
        <f t="shared" si="1"/>
        <v>-74.7</v>
      </c>
      <c r="H76" s="306">
        <f t="shared" si="11"/>
        <v>97.5</v>
      </c>
    </row>
    <row r="77" spans="1:8" ht="25.5">
      <c r="A77" s="247" t="s">
        <v>319</v>
      </c>
      <c r="B77" s="180"/>
      <c r="C77" s="218" t="s">
        <v>320</v>
      </c>
      <c r="D77" s="255">
        <f>D78+D80</f>
        <v>1100</v>
      </c>
      <c r="E77" s="255">
        <f>E78+E80</f>
        <v>626</v>
      </c>
      <c r="F77" s="255">
        <f>F78+F80</f>
        <v>626</v>
      </c>
      <c r="G77" s="293">
        <f t="shared" si="1"/>
        <v>0</v>
      </c>
      <c r="H77" s="306">
        <f t="shared" si="11"/>
        <v>100</v>
      </c>
    </row>
    <row r="78" spans="1:8" s="226" customFormat="1" ht="12.75">
      <c r="A78" s="187" t="s">
        <v>321</v>
      </c>
      <c r="B78" s="180"/>
      <c r="C78" s="219" t="s">
        <v>322</v>
      </c>
      <c r="D78" s="260">
        <f>D79</f>
        <v>825</v>
      </c>
      <c r="E78" s="260">
        <f>E79</f>
        <v>616</v>
      </c>
      <c r="F78" s="260">
        <f>F79</f>
        <v>616</v>
      </c>
      <c r="G78" s="301">
        <f t="shared" si="1"/>
        <v>0</v>
      </c>
      <c r="H78" s="306">
        <f t="shared" si="11"/>
        <v>100</v>
      </c>
    </row>
    <row r="79" spans="1:8" ht="25.5">
      <c r="A79" s="187"/>
      <c r="B79" s="180" t="s">
        <v>65</v>
      </c>
      <c r="C79" s="219" t="s">
        <v>257</v>
      </c>
      <c r="D79" s="255">
        <v>825</v>
      </c>
      <c r="E79" s="303">
        <v>616</v>
      </c>
      <c r="F79" s="256">
        <v>616</v>
      </c>
      <c r="G79" s="293">
        <f aca="true" t="shared" si="13" ref="G79:G148">F79-E79</f>
        <v>0</v>
      </c>
      <c r="H79" s="306">
        <f t="shared" si="11"/>
        <v>100</v>
      </c>
    </row>
    <row r="80" spans="1:8" ht="23.25" customHeight="1">
      <c r="A80" s="187" t="s">
        <v>323</v>
      </c>
      <c r="B80" s="180"/>
      <c r="C80" s="219" t="s">
        <v>324</v>
      </c>
      <c r="D80" s="260">
        <f>D81</f>
        <v>275</v>
      </c>
      <c r="E80" s="260">
        <f>E81</f>
        <v>10</v>
      </c>
      <c r="F80" s="260">
        <f>F81</f>
        <v>10</v>
      </c>
      <c r="G80" s="301">
        <f t="shared" si="13"/>
        <v>0</v>
      </c>
      <c r="H80" s="306">
        <f t="shared" si="11"/>
        <v>100</v>
      </c>
    </row>
    <row r="81" spans="1:9" ht="25.5">
      <c r="A81" s="187"/>
      <c r="B81" s="180" t="s">
        <v>65</v>
      </c>
      <c r="C81" s="219" t="s">
        <v>257</v>
      </c>
      <c r="D81" s="255">
        <v>275</v>
      </c>
      <c r="E81" s="303">
        <v>10</v>
      </c>
      <c r="F81" s="256">
        <v>10</v>
      </c>
      <c r="G81" s="293">
        <f t="shared" si="13"/>
        <v>0</v>
      </c>
      <c r="H81" s="306">
        <f t="shared" si="11"/>
        <v>100</v>
      </c>
      <c r="I81" s="245"/>
    </row>
    <row r="82" spans="1:8" ht="30.75" customHeight="1">
      <c r="A82" s="207" t="s">
        <v>282</v>
      </c>
      <c r="B82" s="180"/>
      <c r="C82" s="181" t="s">
        <v>283</v>
      </c>
      <c r="D82" s="262">
        <f>D85+D89+D91+D87+D84</f>
        <v>444.6</v>
      </c>
      <c r="E82" s="262">
        <f>E85+E89+E91+E87+E83</f>
        <v>125.7</v>
      </c>
      <c r="F82" s="262">
        <f>F85+F89+F91+F87+F83</f>
        <v>125.7</v>
      </c>
      <c r="G82" s="293">
        <f t="shared" si="13"/>
        <v>0</v>
      </c>
      <c r="H82" s="306">
        <f t="shared" si="11"/>
        <v>100</v>
      </c>
    </row>
    <row r="83" spans="1:8" ht="30.75" customHeight="1">
      <c r="A83" s="176" t="s">
        <v>425</v>
      </c>
      <c r="B83" s="176"/>
      <c r="C83" s="177" t="s">
        <v>424</v>
      </c>
      <c r="D83" s="263">
        <f>D84</f>
        <v>23</v>
      </c>
      <c r="E83" s="263">
        <f>E84</f>
        <v>0</v>
      </c>
      <c r="F83" s="262">
        <f>F84</f>
        <v>0</v>
      </c>
      <c r="G83" s="293">
        <f t="shared" si="13"/>
        <v>0</v>
      </c>
      <c r="H83" s="306" t="e">
        <f t="shared" si="11"/>
        <v>#DIV/0!</v>
      </c>
    </row>
    <row r="84" spans="1:8" ht="30.75" customHeight="1">
      <c r="A84" s="187"/>
      <c r="B84" s="180" t="s">
        <v>65</v>
      </c>
      <c r="C84" s="218" t="s">
        <v>257</v>
      </c>
      <c r="D84" s="263">
        <v>23</v>
      </c>
      <c r="E84" s="263">
        <v>0</v>
      </c>
      <c r="F84" s="262">
        <v>0</v>
      </c>
      <c r="G84" s="293">
        <f t="shared" si="13"/>
        <v>0</v>
      </c>
      <c r="H84" s="306" t="e">
        <f t="shared" si="11"/>
        <v>#DIV/0!</v>
      </c>
    </row>
    <row r="85" spans="1:8" ht="25.5">
      <c r="A85" s="187" t="s">
        <v>284</v>
      </c>
      <c r="B85" s="180"/>
      <c r="C85" s="218" t="s">
        <v>285</v>
      </c>
      <c r="D85" s="260">
        <f>D86</f>
        <v>129</v>
      </c>
      <c r="E85" s="260">
        <f>E86</f>
        <v>0</v>
      </c>
      <c r="F85" s="255">
        <f>F86</f>
        <v>0</v>
      </c>
      <c r="G85" s="293">
        <f t="shared" si="13"/>
        <v>0</v>
      </c>
      <c r="H85" s="306" t="e">
        <f t="shared" si="11"/>
        <v>#DIV/0!</v>
      </c>
    </row>
    <row r="86" spans="1:8" ht="25.5">
      <c r="A86" s="187"/>
      <c r="B86" s="180" t="s">
        <v>65</v>
      </c>
      <c r="C86" s="218" t="s">
        <v>257</v>
      </c>
      <c r="D86" s="255">
        <v>129</v>
      </c>
      <c r="E86" s="303">
        <v>0</v>
      </c>
      <c r="F86" s="256">
        <v>0</v>
      </c>
      <c r="G86" s="293">
        <f t="shared" si="13"/>
        <v>0</v>
      </c>
      <c r="H86" s="306" t="e">
        <f t="shared" si="11"/>
        <v>#DIV/0!</v>
      </c>
    </row>
    <row r="87" spans="1:8" ht="43.5" customHeight="1">
      <c r="A87" s="187" t="s">
        <v>427</v>
      </c>
      <c r="B87" s="180"/>
      <c r="C87" s="218" t="s">
        <v>426</v>
      </c>
      <c r="D87" s="263">
        <f>D88</f>
        <v>170.7</v>
      </c>
      <c r="E87" s="303">
        <f>E88</f>
        <v>101</v>
      </c>
      <c r="F87" s="256">
        <f>F88</f>
        <v>101</v>
      </c>
      <c r="G87" s="301">
        <f t="shared" si="13"/>
        <v>0</v>
      </c>
      <c r="H87" s="306">
        <f t="shared" si="11"/>
        <v>100</v>
      </c>
    </row>
    <row r="88" spans="1:8" ht="25.5">
      <c r="A88" s="187"/>
      <c r="B88" s="180" t="s">
        <v>65</v>
      </c>
      <c r="C88" s="218" t="s">
        <v>257</v>
      </c>
      <c r="D88" s="263">
        <v>170.7</v>
      </c>
      <c r="E88" s="303">
        <v>101</v>
      </c>
      <c r="F88" s="303">
        <v>101</v>
      </c>
      <c r="G88" s="301">
        <f t="shared" si="13"/>
        <v>0</v>
      </c>
      <c r="H88" s="306">
        <f t="shared" si="11"/>
        <v>100</v>
      </c>
    </row>
    <row r="89" spans="1:8" ht="38.25">
      <c r="A89" s="187" t="s">
        <v>332</v>
      </c>
      <c r="B89" s="180"/>
      <c r="C89" s="218" t="s">
        <v>333</v>
      </c>
      <c r="D89" s="263">
        <f>D90</f>
        <v>84</v>
      </c>
      <c r="E89" s="260">
        <f>E90</f>
        <v>24.7</v>
      </c>
      <c r="F89" s="260">
        <f>F90</f>
        <v>24.7</v>
      </c>
      <c r="G89" s="301">
        <f t="shared" si="13"/>
        <v>0</v>
      </c>
      <c r="H89" s="306">
        <f t="shared" si="11"/>
        <v>100</v>
      </c>
    </row>
    <row r="90" spans="1:8" ht="25.5">
      <c r="A90" s="187"/>
      <c r="B90" s="180" t="s">
        <v>65</v>
      </c>
      <c r="C90" s="218" t="s">
        <v>257</v>
      </c>
      <c r="D90" s="262">
        <v>84</v>
      </c>
      <c r="E90" s="303">
        <v>24.7</v>
      </c>
      <c r="F90" s="256">
        <v>24.7</v>
      </c>
      <c r="G90" s="293">
        <f t="shared" si="13"/>
        <v>0</v>
      </c>
      <c r="H90" s="306">
        <f t="shared" si="11"/>
        <v>100</v>
      </c>
    </row>
    <row r="91" spans="1:8" ht="12.75">
      <c r="A91" s="187" t="s">
        <v>286</v>
      </c>
      <c r="B91" s="180"/>
      <c r="C91" s="218" t="s">
        <v>287</v>
      </c>
      <c r="D91" s="262">
        <f>D92+D93</f>
        <v>37.9</v>
      </c>
      <c r="E91" s="255">
        <f>E92+E93</f>
        <v>0</v>
      </c>
      <c r="F91" s="255">
        <f>F92+F93</f>
        <v>0</v>
      </c>
      <c r="G91" s="293">
        <f t="shared" si="13"/>
        <v>0</v>
      </c>
      <c r="H91" s="306" t="e">
        <f t="shared" si="11"/>
        <v>#DIV/0!</v>
      </c>
    </row>
    <row r="92" spans="1:8" ht="25.5">
      <c r="A92" s="180"/>
      <c r="B92" s="180" t="s">
        <v>65</v>
      </c>
      <c r="C92" s="220" t="s">
        <v>257</v>
      </c>
      <c r="D92" s="263">
        <v>22.9</v>
      </c>
      <c r="E92" s="256">
        <v>0</v>
      </c>
      <c r="F92" s="304">
        <v>0</v>
      </c>
      <c r="G92" s="293">
        <f t="shared" si="13"/>
        <v>0</v>
      </c>
      <c r="H92" s="306" t="e">
        <f t="shared" si="11"/>
        <v>#DIV/0!</v>
      </c>
    </row>
    <row r="93" spans="1:8" ht="12.75">
      <c r="A93" s="180"/>
      <c r="B93" s="180" t="s">
        <v>66</v>
      </c>
      <c r="C93" s="220" t="s">
        <v>67</v>
      </c>
      <c r="D93" s="263">
        <v>15</v>
      </c>
      <c r="E93" s="256">
        <v>0</v>
      </c>
      <c r="F93" s="256">
        <v>0</v>
      </c>
      <c r="G93" s="293">
        <f t="shared" si="13"/>
        <v>0</v>
      </c>
      <c r="H93" s="306" t="e">
        <f t="shared" si="11"/>
        <v>#DIV/0!</v>
      </c>
    </row>
    <row r="94" spans="1:8" ht="25.5">
      <c r="A94" s="247" t="s">
        <v>252</v>
      </c>
      <c r="B94" s="180"/>
      <c r="C94" s="220" t="s">
        <v>399</v>
      </c>
      <c r="D94" s="262">
        <f>D95+D97+D101+D103</f>
        <v>4693.4</v>
      </c>
      <c r="E94" s="262">
        <f>E95+E97+E101+E103</f>
        <v>2115.2</v>
      </c>
      <c r="F94" s="262">
        <f>F95+F97+F101+F103</f>
        <v>2040.5</v>
      </c>
      <c r="G94" s="293">
        <f t="shared" si="13"/>
        <v>-74.7</v>
      </c>
      <c r="H94" s="306">
        <f t="shared" si="11"/>
        <v>96.5</v>
      </c>
    </row>
    <row r="95" spans="1:8" ht="12.75">
      <c r="A95" s="187" t="s">
        <v>253</v>
      </c>
      <c r="B95" s="180"/>
      <c r="C95" s="181" t="s">
        <v>400</v>
      </c>
      <c r="D95" s="262">
        <f>D96</f>
        <v>961.6</v>
      </c>
      <c r="E95" s="255">
        <f>E96</f>
        <v>318.2</v>
      </c>
      <c r="F95" s="255">
        <f>F96</f>
        <v>318.2</v>
      </c>
      <c r="G95" s="293">
        <f t="shared" si="13"/>
        <v>0</v>
      </c>
      <c r="H95" s="306">
        <f t="shared" si="11"/>
        <v>100</v>
      </c>
    </row>
    <row r="96" spans="1:8" ht="43.5" customHeight="1">
      <c r="A96" s="187"/>
      <c r="B96" s="180" t="s">
        <v>64</v>
      </c>
      <c r="C96" s="181" t="s">
        <v>164</v>
      </c>
      <c r="D96" s="262">
        <v>961.6</v>
      </c>
      <c r="E96" s="305">
        <v>318.2</v>
      </c>
      <c r="F96" s="304">
        <v>318.2</v>
      </c>
      <c r="G96" s="293">
        <f t="shared" si="13"/>
        <v>0</v>
      </c>
      <c r="H96" s="306">
        <f t="shared" si="11"/>
        <v>100</v>
      </c>
    </row>
    <row r="97" spans="1:8" ht="12.75">
      <c r="A97" s="187" t="s">
        <v>255</v>
      </c>
      <c r="B97" s="180"/>
      <c r="C97" s="181" t="s">
        <v>256</v>
      </c>
      <c r="D97" s="262">
        <f>D98+D99+D100</f>
        <v>3543.4</v>
      </c>
      <c r="E97" s="262">
        <f>E98+E99+E100</f>
        <v>1703.5</v>
      </c>
      <c r="F97" s="262">
        <f>F98+F99+F100</f>
        <v>1677.5</v>
      </c>
      <c r="G97" s="293">
        <f t="shared" si="13"/>
        <v>-26</v>
      </c>
      <c r="H97" s="306">
        <f t="shared" si="11"/>
        <v>98.5</v>
      </c>
    </row>
    <row r="98" spans="1:8" ht="42.75" customHeight="1">
      <c r="A98" s="187"/>
      <c r="B98" s="180" t="s">
        <v>64</v>
      </c>
      <c r="C98" s="181" t="s">
        <v>164</v>
      </c>
      <c r="D98" s="262">
        <v>2322.3</v>
      </c>
      <c r="E98" s="307">
        <v>1107</v>
      </c>
      <c r="F98" s="258">
        <v>1107</v>
      </c>
      <c r="G98" s="293">
        <f t="shared" si="13"/>
        <v>0</v>
      </c>
      <c r="H98" s="306">
        <f t="shared" si="11"/>
        <v>100</v>
      </c>
    </row>
    <row r="99" spans="1:8" ht="25.5">
      <c r="A99" s="187"/>
      <c r="B99" s="180" t="s">
        <v>65</v>
      </c>
      <c r="C99" s="181" t="s">
        <v>257</v>
      </c>
      <c r="D99" s="262">
        <v>1196.5</v>
      </c>
      <c r="E99" s="302">
        <v>578</v>
      </c>
      <c r="F99" s="258">
        <v>552</v>
      </c>
      <c r="G99" s="293">
        <f t="shared" si="13"/>
        <v>-26</v>
      </c>
      <c r="H99" s="306">
        <f t="shared" si="11"/>
        <v>95.5</v>
      </c>
    </row>
    <row r="100" spans="1:8" ht="12.75">
      <c r="A100" s="187"/>
      <c r="B100" s="180" t="s">
        <v>66</v>
      </c>
      <c r="C100" s="181" t="s">
        <v>67</v>
      </c>
      <c r="D100" s="263">
        <v>24.6</v>
      </c>
      <c r="E100" s="256">
        <v>18.5</v>
      </c>
      <c r="F100" s="304">
        <v>18.5</v>
      </c>
      <c r="G100" s="293">
        <f t="shared" si="13"/>
        <v>0</v>
      </c>
      <c r="H100" s="306">
        <f t="shared" si="11"/>
        <v>100</v>
      </c>
    </row>
    <row r="101" spans="1:8" ht="12.75">
      <c r="A101" s="187" t="s">
        <v>258</v>
      </c>
      <c r="B101" s="180"/>
      <c r="C101" s="221" t="s">
        <v>109</v>
      </c>
      <c r="D101" s="262">
        <f>D102</f>
        <v>2.2</v>
      </c>
      <c r="E101" s="255">
        <f>E102</f>
        <v>0.7</v>
      </c>
      <c r="F101" s="255">
        <f>F102</f>
        <v>0</v>
      </c>
      <c r="G101" s="293">
        <f t="shared" si="13"/>
        <v>-0.7</v>
      </c>
      <c r="H101" s="306">
        <f t="shared" si="11"/>
        <v>0</v>
      </c>
    </row>
    <row r="102" spans="1:8" ht="25.5">
      <c r="A102" s="187"/>
      <c r="B102" s="180" t="s">
        <v>65</v>
      </c>
      <c r="C102" s="221" t="s">
        <v>257</v>
      </c>
      <c r="D102" s="263">
        <v>2.2</v>
      </c>
      <c r="E102" s="256">
        <v>0.7</v>
      </c>
      <c r="F102" s="258">
        <v>0</v>
      </c>
      <c r="G102" s="293">
        <f t="shared" si="13"/>
        <v>-0.7</v>
      </c>
      <c r="H102" s="306">
        <f t="shared" si="11"/>
        <v>0</v>
      </c>
    </row>
    <row r="103" spans="1:8" ht="25.5">
      <c r="A103" s="187" t="s">
        <v>294</v>
      </c>
      <c r="B103" s="180"/>
      <c r="C103" s="218" t="s">
        <v>293</v>
      </c>
      <c r="D103" s="262">
        <f>D104</f>
        <v>186.2</v>
      </c>
      <c r="E103" s="255">
        <f>E104</f>
        <v>92.8</v>
      </c>
      <c r="F103" s="255">
        <f>F104</f>
        <v>44.8</v>
      </c>
      <c r="G103" s="293">
        <f t="shared" si="13"/>
        <v>-48</v>
      </c>
      <c r="H103" s="306">
        <f t="shared" si="11"/>
        <v>48.3</v>
      </c>
    </row>
    <row r="104" spans="1:8" ht="51">
      <c r="A104" s="187"/>
      <c r="B104" s="180" t="s">
        <v>64</v>
      </c>
      <c r="C104" s="218" t="s">
        <v>164</v>
      </c>
      <c r="D104" s="262">
        <v>186.2</v>
      </c>
      <c r="E104" s="259">
        <v>92.8</v>
      </c>
      <c r="F104" s="258">
        <v>44.8</v>
      </c>
      <c r="G104" s="293">
        <f t="shared" si="13"/>
        <v>-48</v>
      </c>
      <c r="H104" s="306">
        <f t="shared" si="11"/>
        <v>48.3</v>
      </c>
    </row>
    <row r="105" spans="1:8" ht="12.75">
      <c r="A105" s="247" t="s">
        <v>259</v>
      </c>
      <c r="B105" s="180"/>
      <c r="C105" s="219" t="s">
        <v>383</v>
      </c>
      <c r="D105" s="263">
        <f>D106+D108+D110+D112+D114</f>
        <v>253.8</v>
      </c>
      <c r="E105" s="263">
        <f>E106+E108+E110+E112+E114</f>
        <v>123.9</v>
      </c>
      <c r="F105" s="263">
        <f>F106+F108+F110+F112+F114</f>
        <v>123.9</v>
      </c>
      <c r="G105" s="301">
        <f t="shared" si="13"/>
        <v>0</v>
      </c>
      <c r="H105" s="306">
        <f t="shared" si="11"/>
        <v>100</v>
      </c>
    </row>
    <row r="106" spans="1:8" ht="25.5">
      <c r="A106" s="187" t="s">
        <v>261</v>
      </c>
      <c r="B106" s="180"/>
      <c r="C106" s="218" t="s">
        <v>84</v>
      </c>
      <c r="D106" s="262">
        <f>D107</f>
        <v>119.5</v>
      </c>
      <c r="E106" s="262">
        <f>E107</f>
        <v>60</v>
      </c>
      <c r="F106" s="262">
        <f>F107</f>
        <v>60</v>
      </c>
      <c r="G106" s="293">
        <f t="shared" si="13"/>
        <v>0</v>
      </c>
      <c r="H106" s="306">
        <f t="shared" si="11"/>
        <v>100</v>
      </c>
    </row>
    <row r="107" spans="1:8" ht="12.75">
      <c r="A107" s="187"/>
      <c r="B107" s="180" t="s">
        <v>107</v>
      </c>
      <c r="C107" s="218" t="s">
        <v>91</v>
      </c>
      <c r="D107" s="263">
        <v>119.5</v>
      </c>
      <c r="E107" s="256">
        <v>60</v>
      </c>
      <c r="F107" s="304">
        <v>60</v>
      </c>
      <c r="G107" s="293">
        <f t="shared" si="13"/>
        <v>0</v>
      </c>
      <c r="H107" s="306">
        <f t="shared" si="11"/>
        <v>100</v>
      </c>
    </row>
    <row r="108" spans="1:8" ht="12.75">
      <c r="A108" s="187" t="s">
        <v>262</v>
      </c>
      <c r="B108" s="180"/>
      <c r="C108" s="222" t="s">
        <v>401</v>
      </c>
      <c r="D108" s="262">
        <f>D109</f>
        <v>29.9</v>
      </c>
      <c r="E108" s="262">
        <f>E109</f>
        <v>13.9</v>
      </c>
      <c r="F108" s="262">
        <f>F109</f>
        <v>13.9</v>
      </c>
      <c r="G108" s="293">
        <f t="shared" si="13"/>
        <v>0</v>
      </c>
      <c r="H108" s="306">
        <f t="shared" si="11"/>
        <v>100</v>
      </c>
    </row>
    <row r="109" spans="1:8" ht="16.5" customHeight="1">
      <c r="A109" s="187"/>
      <c r="B109" s="180" t="s">
        <v>107</v>
      </c>
      <c r="C109" s="222" t="s">
        <v>91</v>
      </c>
      <c r="D109" s="262">
        <v>29.9</v>
      </c>
      <c r="E109" s="258">
        <v>13.9</v>
      </c>
      <c r="F109" s="258">
        <v>13.9</v>
      </c>
      <c r="G109" s="293">
        <f t="shared" si="13"/>
        <v>0</v>
      </c>
      <c r="H109" s="306">
        <f t="shared" si="11"/>
        <v>100</v>
      </c>
    </row>
    <row r="110" spans="1:8" ht="25.5">
      <c r="A110" s="187" t="s">
        <v>263</v>
      </c>
      <c r="B110" s="180"/>
      <c r="C110" s="222" t="s">
        <v>264</v>
      </c>
      <c r="D110" s="262">
        <f>D111</f>
        <v>41.1</v>
      </c>
      <c r="E110" s="262">
        <f>E111</f>
        <v>20</v>
      </c>
      <c r="F110" s="262">
        <f>F111</f>
        <v>20</v>
      </c>
      <c r="G110" s="293">
        <f t="shared" si="13"/>
        <v>0</v>
      </c>
      <c r="H110" s="306">
        <f t="shared" si="11"/>
        <v>100</v>
      </c>
    </row>
    <row r="111" spans="1:8" ht="12.75">
      <c r="A111" s="187"/>
      <c r="B111" s="180" t="s">
        <v>107</v>
      </c>
      <c r="C111" s="222" t="s">
        <v>91</v>
      </c>
      <c r="D111" s="262">
        <v>41.1</v>
      </c>
      <c r="E111" s="259">
        <v>20</v>
      </c>
      <c r="F111" s="258">
        <v>20</v>
      </c>
      <c r="G111" s="293">
        <f t="shared" si="13"/>
        <v>0</v>
      </c>
      <c r="H111" s="306">
        <f t="shared" si="11"/>
        <v>100</v>
      </c>
    </row>
    <row r="112" spans="1:8" ht="25.5">
      <c r="A112" s="187" t="s">
        <v>265</v>
      </c>
      <c r="B112" s="180"/>
      <c r="C112" s="222" t="s">
        <v>266</v>
      </c>
      <c r="D112" s="262">
        <f>D113</f>
        <v>30.5</v>
      </c>
      <c r="E112" s="262">
        <f>E113</f>
        <v>15</v>
      </c>
      <c r="F112" s="262">
        <f>F113</f>
        <v>15</v>
      </c>
      <c r="G112" s="293">
        <f t="shared" si="13"/>
        <v>0</v>
      </c>
      <c r="H112" s="306">
        <f t="shared" si="11"/>
        <v>100</v>
      </c>
    </row>
    <row r="113" spans="1:8" ht="12.75">
      <c r="A113" s="187"/>
      <c r="B113" s="180" t="s">
        <v>107</v>
      </c>
      <c r="C113" s="222" t="s">
        <v>91</v>
      </c>
      <c r="D113" s="262">
        <v>30.5</v>
      </c>
      <c r="E113" s="308">
        <v>15</v>
      </c>
      <c r="F113" s="256">
        <v>15</v>
      </c>
      <c r="G113" s="293">
        <f t="shared" si="13"/>
        <v>0</v>
      </c>
      <c r="H113" s="306">
        <f t="shared" si="11"/>
        <v>100</v>
      </c>
    </row>
    <row r="114" spans="1:8" ht="31.5" customHeight="1">
      <c r="A114" s="187" t="s">
        <v>267</v>
      </c>
      <c r="B114" s="180"/>
      <c r="C114" s="222" t="s">
        <v>268</v>
      </c>
      <c r="D114" s="262">
        <f>D115</f>
        <v>32.8</v>
      </c>
      <c r="E114" s="262">
        <f>E115</f>
        <v>15</v>
      </c>
      <c r="F114" s="262">
        <f>F115</f>
        <v>15</v>
      </c>
      <c r="G114" s="293">
        <f t="shared" si="13"/>
        <v>0</v>
      </c>
      <c r="H114" s="306">
        <f t="shared" si="11"/>
        <v>100</v>
      </c>
    </row>
    <row r="115" spans="1:8" ht="13.5" customHeight="1">
      <c r="A115" s="187"/>
      <c r="B115" s="180" t="s">
        <v>107</v>
      </c>
      <c r="C115" s="222" t="s">
        <v>91</v>
      </c>
      <c r="D115" s="262">
        <v>32.8</v>
      </c>
      <c r="E115" s="257">
        <v>15</v>
      </c>
      <c r="F115" s="261">
        <v>15</v>
      </c>
      <c r="G115" s="293">
        <f t="shared" si="13"/>
        <v>0</v>
      </c>
      <c r="H115" s="306">
        <f t="shared" si="11"/>
        <v>100</v>
      </c>
    </row>
    <row r="116" spans="1:8" ht="25.5">
      <c r="A116" s="192" t="s">
        <v>402</v>
      </c>
      <c r="B116" s="192"/>
      <c r="C116" s="205" t="s">
        <v>295</v>
      </c>
      <c r="D116" s="248">
        <f>D117+D120</f>
        <v>3404.9</v>
      </c>
      <c r="E116" s="248">
        <f>E117+E120</f>
        <v>1704</v>
      </c>
      <c r="F116" s="248">
        <f>F117+F120</f>
        <v>1695.5</v>
      </c>
      <c r="G116" s="293">
        <f t="shared" si="13"/>
        <v>-8.5</v>
      </c>
      <c r="H116" s="306">
        <f t="shared" si="11"/>
        <v>99.5</v>
      </c>
    </row>
    <row r="117" spans="1:8" ht="25.5">
      <c r="A117" s="180" t="s">
        <v>403</v>
      </c>
      <c r="B117" s="180"/>
      <c r="C117" s="181" t="s">
        <v>297</v>
      </c>
      <c r="D117" s="255">
        <f aca="true" t="shared" si="14" ref="D117:F118">D118</f>
        <v>3381</v>
      </c>
      <c r="E117" s="255">
        <f t="shared" si="14"/>
        <v>1690.5</v>
      </c>
      <c r="F117" s="255">
        <f t="shared" si="14"/>
        <v>1682</v>
      </c>
      <c r="G117" s="293">
        <f t="shared" si="13"/>
        <v>-8.5</v>
      </c>
      <c r="H117" s="306">
        <f t="shared" si="11"/>
        <v>99.5</v>
      </c>
    </row>
    <row r="118" spans="1:8" ht="12.75">
      <c r="A118" s="180" t="s">
        <v>298</v>
      </c>
      <c r="B118" s="180"/>
      <c r="C118" s="181" t="s">
        <v>299</v>
      </c>
      <c r="D118" s="255">
        <f t="shared" si="14"/>
        <v>3381</v>
      </c>
      <c r="E118" s="255">
        <f t="shared" si="14"/>
        <v>1690.5</v>
      </c>
      <c r="F118" s="255">
        <f t="shared" si="14"/>
        <v>1682</v>
      </c>
      <c r="G118" s="293">
        <f t="shared" si="13"/>
        <v>-8.5</v>
      </c>
      <c r="H118" s="306">
        <f t="shared" si="11"/>
        <v>99.5</v>
      </c>
    </row>
    <row r="119" spans="1:8" ht="25.5">
      <c r="A119" s="180"/>
      <c r="B119" s="180" t="s">
        <v>65</v>
      </c>
      <c r="C119" s="181" t="s">
        <v>257</v>
      </c>
      <c r="D119" s="255">
        <v>3381</v>
      </c>
      <c r="E119" s="255">
        <v>1690.5</v>
      </c>
      <c r="F119" s="255">
        <v>1682</v>
      </c>
      <c r="G119" s="293">
        <f t="shared" si="13"/>
        <v>-8.5</v>
      </c>
      <c r="H119" s="306">
        <f t="shared" si="11"/>
        <v>99.5</v>
      </c>
    </row>
    <row r="120" spans="1:8" s="226" customFormat="1" ht="18.75" customHeight="1">
      <c r="A120" s="180" t="s">
        <v>404</v>
      </c>
      <c r="B120" s="180"/>
      <c r="C120" s="181" t="s">
        <v>383</v>
      </c>
      <c r="D120" s="255">
        <f aca="true" t="shared" si="15" ref="D120:F121">D121</f>
        <v>23.9</v>
      </c>
      <c r="E120" s="255">
        <f t="shared" si="15"/>
        <v>13.5</v>
      </c>
      <c r="F120" s="255">
        <f t="shared" si="15"/>
        <v>13.5</v>
      </c>
      <c r="G120" s="293">
        <f t="shared" si="13"/>
        <v>0</v>
      </c>
      <c r="H120" s="306">
        <f t="shared" si="11"/>
        <v>100</v>
      </c>
    </row>
    <row r="121" spans="1:8" ht="12.75">
      <c r="A121" s="187" t="s">
        <v>272</v>
      </c>
      <c r="B121" s="180"/>
      <c r="C121" s="222" t="s">
        <v>273</v>
      </c>
      <c r="D121" s="262">
        <f t="shared" si="15"/>
        <v>23.9</v>
      </c>
      <c r="E121" s="262">
        <f t="shared" si="15"/>
        <v>13.5</v>
      </c>
      <c r="F121" s="262">
        <f t="shared" si="15"/>
        <v>13.5</v>
      </c>
      <c r="G121" s="293">
        <f t="shared" si="13"/>
        <v>0</v>
      </c>
      <c r="H121" s="306">
        <f t="shared" si="11"/>
        <v>100</v>
      </c>
    </row>
    <row r="122" spans="1:8" ht="12.75">
      <c r="A122" s="192"/>
      <c r="B122" s="180" t="s">
        <v>107</v>
      </c>
      <c r="C122" s="181" t="s">
        <v>91</v>
      </c>
      <c r="D122" s="255">
        <v>23.9</v>
      </c>
      <c r="E122" s="257">
        <v>13.5</v>
      </c>
      <c r="F122" s="256">
        <v>13.5</v>
      </c>
      <c r="G122" s="293">
        <f t="shared" si="13"/>
        <v>0</v>
      </c>
      <c r="H122" s="306">
        <f t="shared" si="11"/>
        <v>100</v>
      </c>
    </row>
    <row r="123" spans="1:8" ht="12.75">
      <c r="A123" s="192" t="s">
        <v>288</v>
      </c>
      <c r="B123" s="192"/>
      <c r="C123" s="205" t="s">
        <v>275</v>
      </c>
      <c r="D123" s="248">
        <f>D124+D126+D128+D130+D132+D138+D140+D142+D144+D146+D136+D134</f>
        <v>922.2</v>
      </c>
      <c r="E123" s="248">
        <f>E124+E126+E128+E130+E132+E138+E140+E142+E144+E146+E136+E134</f>
        <v>516.4</v>
      </c>
      <c r="F123" s="248">
        <f>F124+F126+F128+F130+F132+F138+F140+F142+F144+F146+F136+F134</f>
        <v>416.4</v>
      </c>
      <c r="G123" s="293">
        <f t="shared" si="13"/>
        <v>-100</v>
      </c>
      <c r="H123" s="306">
        <f t="shared" si="11"/>
        <v>80.6</v>
      </c>
    </row>
    <row r="124" spans="1:8" ht="25.5" hidden="1">
      <c r="A124" s="180" t="s">
        <v>368</v>
      </c>
      <c r="B124" s="192"/>
      <c r="C124" s="181" t="s">
        <v>369</v>
      </c>
      <c r="D124" s="255">
        <f>D125</f>
        <v>0</v>
      </c>
      <c r="E124" s="255">
        <f>E125</f>
        <v>0</v>
      </c>
      <c r="F124" s="255">
        <f>F125</f>
        <v>0</v>
      </c>
      <c r="G124" s="293">
        <f t="shared" si="13"/>
        <v>0</v>
      </c>
      <c r="H124" s="306" t="e">
        <f t="shared" si="11"/>
        <v>#DIV/0!</v>
      </c>
    </row>
    <row r="125" spans="1:8" ht="12.75" hidden="1">
      <c r="A125" s="192"/>
      <c r="B125" s="180" t="s">
        <v>69</v>
      </c>
      <c r="C125" s="181" t="s">
        <v>70</v>
      </c>
      <c r="D125" s="255">
        <v>0</v>
      </c>
      <c r="E125" s="256">
        <v>0</v>
      </c>
      <c r="F125" s="256">
        <v>0</v>
      </c>
      <c r="G125" s="293">
        <v>0</v>
      </c>
      <c r="H125" s="306" t="e">
        <f t="shared" si="11"/>
        <v>#DIV/0!</v>
      </c>
    </row>
    <row r="126" spans="1:8" ht="25.5">
      <c r="A126" s="207" t="s">
        <v>352</v>
      </c>
      <c r="B126" s="192"/>
      <c r="C126" s="181" t="s">
        <v>353</v>
      </c>
      <c r="D126" s="255">
        <f>D127</f>
        <v>204</v>
      </c>
      <c r="E126" s="255">
        <f>E127</f>
        <v>204</v>
      </c>
      <c r="F126" s="255">
        <f>F127</f>
        <v>204</v>
      </c>
      <c r="G126" s="293">
        <f t="shared" si="13"/>
        <v>0</v>
      </c>
      <c r="H126" s="306">
        <f t="shared" si="11"/>
        <v>100</v>
      </c>
    </row>
    <row r="127" spans="1:8" ht="25.5">
      <c r="A127" s="324"/>
      <c r="B127" s="180" t="s">
        <v>68</v>
      </c>
      <c r="C127" s="181" t="s">
        <v>202</v>
      </c>
      <c r="D127" s="255">
        <v>204</v>
      </c>
      <c r="E127" s="304">
        <v>204</v>
      </c>
      <c r="F127" s="256">
        <v>204</v>
      </c>
      <c r="G127" s="293">
        <f t="shared" si="13"/>
        <v>0</v>
      </c>
      <c r="H127" s="306">
        <f t="shared" si="11"/>
        <v>100</v>
      </c>
    </row>
    <row r="128" spans="1:8" ht="12.75">
      <c r="A128" s="207" t="s">
        <v>291</v>
      </c>
      <c r="B128" s="180"/>
      <c r="C128" s="181" t="s">
        <v>30</v>
      </c>
      <c r="D128" s="255">
        <v>20</v>
      </c>
      <c r="E128" s="255">
        <v>20</v>
      </c>
      <c r="F128" s="255">
        <v>20</v>
      </c>
      <c r="G128" s="293">
        <f t="shared" si="13"/>
        <v>0</v>
      </c>
      <c r="H128" s="306">
        <f t="shared" si="11"/>
        <v>100</v>
      </c>
    </row>
    <row r="129" spans="1:8" ht="12.75">
      <c r="A129" s="324"/>
      <c r="B129" s="180" t="s">
        <v>66</v>
      </c>
      <c r="C129" s="181" t="s">
        <v>67</v>
      </c>
      <c r="D129" s="255">
        <f>D128</f>
        <v>20</v>
      </c>
      <c r="E129" s="256">
        <v>20</v>
      </c>
      <c r="F129" s="258">
        <v>20</v>
      </c>
      <c r="G129" s="293">
        <f t="shared" si="13"/>
        <v>0</v>
      </c>
      <c r="H129" s="306">
        <f t="shared" si="11"/>
        <v>100</v>
      </c>
    </row>
    <row r="130" spans="1:8" ht="12.75">
      <c r="A130" s="207" t="s">
        <v>292</v>
      </c>
      <c r="B130" s="180"/>
      <c r="C130" s="181" t="s">
        <v>24</v>
      </c>
      <c r="D130" s="260">
        <f>D131</f>
        <v>58.6</v>
      </c>
      <c r="E130" s="260">
        <f>E131</f>
        <v>0</v>
      </c>
      <c r="F130" s="255">
        <f>F131</f>
        <v>0</v>
      </c>
      <c r="G130" s="293">
        <f t="shared" si="13"/>
        <v>0</v>
      </c>
      <c r="H130" s="306" t="e">
        <f t="shared" si="11"/>
        <v>#DIV/0!</v>
      </c>
    </row>
    <row r="131" spans="1:8" ht="25.5">
      <c r="A131" s="207"/>
      <c r="B131" s="180" t="s">
        <v>65</v>
      </c>
      <c r="C131" s="181" t="s">
        <v>257</v>
      </c>
      <c r="D131" s="255">
        <v>58.6</v>
      </c>
      <c r="E131" s="315">
        <v>0</v>
      </c>
      <c r="F131" s="256">
        <v>0</v>
      </c>
      <c r="G131" s="293">
        <f t="shared" si="13"/>
        <v>0</v>
      </c>
      <c r="H131" s="306" t="e">
        <f t="shared" si="11"/>
        <v>#DIV/0!</v>
      </c>
    </row>
    <row r="132" spans="1:8" ht="12.75">
      <c r="A132" s="207" t="s">
        <v>405</v>
      </c>
      <c r="B132" s="180"/>
      <c r="C132" s="181" t="s">
        <v>406</v>
      </c>
      <c r="D132" s="255">
        <f>D133</f>
        <v>200</v>
      </c>
      <c r="E132" s="255">
        <f>E133</f>
        <v>100</v>
      </c>
      <c r="F132" s="255">
        <f>F133</f>
        <v>0</v>
      </c>
      <c r="G132" s="293">
        <f t="shared" si="13"/>
        <v>-100</v>
      </c>
      <c r="H132" s="306">
        <f t="shared" si="11"/>
        <v>0</v>
      </c>
    </row>
    <row r="133" spans="1:8" ht="12.75">
      <c r="A133" s="207"/>
      <c r="B133" s="180" t="s">
        <v>66</v>
      </c>
      <c r="C133" s="181" t="s">
        <v>67</v>
      </c>
      <c r="D133" s="255">
        <v>200</v>
      </c>
      <c r="E133" s="256">
        <v>100</v>
      </c>
      <c r="F133" s="256">
        <v>0</v>
      </c>
      <c r="G133" s="293">
        <f t="shared" si="13"/>
        <v>-100</v>
      </c>
      <c r="H133" s="306">
        <f t="shared" si="11"/>
        <v>0</v>
      </c>
    </row>
    <row r="134" spans="1:8" ht="38.25">
      <c r="A134" s="207" t="s">
        <v>436</v>
      </c>
      <c r="B134" s="180"/>
      <c r="C134" s="181" t="s">
        <v>437</v>
      </c>
      <c r="D134" s="255">
        <f>D135</f>
        <v>0.5</v>
      </c>
      <c r="E134" s="256">
        <f>E135</f>
        <v>0</v>
      </c>
      <c r="F134" s="256">
        <f>F135</f>
        <v>0</v>
      </c>
      <c r="G134" s="293">
        <f t="shared" si="13"/>
        <v>0</v>
      </c>
      <c r="H134" s="306" t="e">
        <f t="shared" si="11"/>
        <v>#DIV/0!</v>
      </c>
    </row>
    <row r="135" spans="1:8" ht="12.75">
      <c r="A135" s="207"/>
      <c r="B135" s="180" t="s">
        <v>66</v>
      </c>
      <c r="C135" s="181" t="s">
        <v>67</v>
      </c>
      <c r="D135" s="255">
        <v>0.5</v>
      </c>
      <c r="E135" s="256">
        <v>0</v>
      </c>
      <c r="F135" s="256">
        <v>0</v>
      </c>
      <c r="G135" s="293">
        <f t="shared" si="13"/>
        <v>0</v>
      </c>
      <c r="H135" s="306" t="e">
        <f t="shared" si="11"/>
        <v>#DIV/0!</v>
      </c>
    </row>
    <row r="136" spans="1:8" ht="51">
      <c r="A136" s="207" t="s">
        <v>444</v>
      </c>
      <c r="B136" s="180"/>
      <c r="C136" s="181" t="s">
        <v>443</v>
      </c>
      <c r="D136" s="255">
        <f>D137</f>
        <v>11.9</v>
      </c>
      <c r="E136" s="256">
        <f>E137</f>
        <v>0</v>
      </c>
      <c r="F136" s="256">
        <f>F137</f>
        <v>0</v>
      </c>
      <c r="G136" s="293">
        <f t="shared" si="13"/>
        <v>0</v>
      </c>
      <c r="H136" s="306" t="e">
        <f t="shared" si="11"/>
        <v>#DIV/0!</v>
      </c>
    </row>
    <row r="137" spans="1:8" ht="12.75">
      <c r="A137" s="207"/>
      <c r="B137" s="180" t="s">
        <v>66</v>
      </c>
      <c r="C137" s="181" t="s">
        <v>67</v>
      </c>
      <c r="D137" s="255">
        <v>11.9</v>
      </c>
      <c r="E137" s="256">
        <v>0</v>
      </c>
      <c r="F137" s="256">
        <v>0</v>
      </c>
      <c r="G137" s="293">
        <f t="shared" si="13"/>
        <v>0</v>
      </c>
      <c r="H137" s="306" t="e">
        <f t="shared" si="11"/>
        <v>#DIV/0!</v>
      </c>
    </row>
    <row r="138" spans="1:8" ht="25.5">
      <c r="A138" s="207" t="s">
        <v>289</v>
      </c>
      <c r="B138" s="180"/>
      <c r="C138" s="208" t="s">
        <v>407</v>
      </c>
      <c r="D138" s="262">
        <f>D139</f>
        <v>80</v>
      </c>
      <c r="E138" s="262">
        <f>E139</f>
        <v>0</v>
      </c>
      <c r="F138" s="262">
        <f>F139</f>
        <v>0</v>
      </c>
      <c r="G138" s="293">
        <f t="shared" si="13"/>
        <v>0</v>
      </c>
      <c r="H138" s="306" t="e">
        <f t="shared" si="11"/>
        <v>#DIV/0!</v>
      </c>
    </row>
    <row r="139" spans="1:8" ht="12.75">
      <c r="A139" s="207"/>
      <c r="B139" s="180" t="s">
        <v>66</v>
      </c>
      <c r="C139" s="208" t="s">
        <v>67</v>
      </c>
      <c r="D139" s="262">
        <v>80</v>
      </c>
      <c r="E139" s="258">
        <v>0</v>
      </c>
      <c r="F139" s="304">
        <v>0</v>
      </c>
      <c r="G139" s="293">
        <f t="shared" si="13"/>
        <v>0</v>
      </c>
      <c r="H139" s="306" t="e">
        <f t="shared" si="11"/>
        <v>#DIV/0!</v>
      </c>
    </row>
    <row r="140" spans="1:8" ht="25.5">
      <c r="A140" s="207" t="s">
        <v>276</v>
      </c>
      <c r="B140" s="180"/>
      <c r="C140" s="215" t="s">
        <v>145</v>
      </c>
      <c r="D140" s="262">
        <f>D141</f>
        <v>285.9</v>
      </c>
      <c r="E140" s="262">
        <f>E141</f>
        <v>166.8</v>
      </c>
      <c r="F140" s="262">
        <f>F141</f>
        <v>166.8</v>
      </c>
      <c r="G140" s="293">
        <f t="shared" si="13"/>
        <v>0</v>
      </c>
      <c r="H140" s="306">
        <f aca="true" t="shared" si="16" ref="H140:H148">F140/E140*100</f>
        <v>100</v>
      </c>
    </row>
    <row r="141" spans="1:8" ht="12.75">
      <c r="A141" s="207"/>
      <c r="B141" s="180" t="s">
        <v>107</v>
      </c>
      <c r="C141" s="215" t="s">
        <v>91</v>
      </c>
      <c r="D141" s="262">
        <v>285.9</v>
      </c>
      <c r="E141" s="257">
        <v>166.8</v>
      </c>
      <c r="F141" s="256">
        <v>166.8</v>
      </c>
      <c r="G141" s="293">
        <f t="shared" si="13"/>
        <v>0</v>
      </c>
      <c r="H141" s="306">
        <f t="shared" si="16"/>
        <v>100</v>
      </c>
    </row>
    <row r="142" spans="1:8" ht="25.5">
      <c r="A142" s="207" t="s">
        <v>277</v>
      </c>
      <c r="B142" s="180"/>
      <c r="C142" s="215" t="s">
        <v>211</v>
      </c>
      <c r="D142" s="262">
        <f>D143</f>
        <v>16</v>
      </c>
      <c r="E142" s="262">
        <f>E143</f>
        <v>5.3</v>
      </c>
      <c r="F142" s="262">
        <f>F143</f>
        <v>5.3</v>
      </c>
      <c r="G142" s="293">
        <f t="shared" si="13"/>
        <v>0</v>
      </c>
      <c r="H142" s="306">
        <f t="shared" si="16"/>
        <v>100</v>
      </c>
    </row>
    <row r="143" spans="1:8" ht="12.75">
      <c r="A143" s="207"/>
      <c r="B143" s="180" t="s">
        <v>107</v>
      </c>
      <c r="C143" s="215" t="s">
        <v>91</v>
      </c>
      <c r="D143" s="262">
        <v>16</v>
      </c>
      <c r="E143" s="261">
        <v>5.3</v>
      </c>
      <c r="F143" s="304">
        <v>5.3</v>
      </c>
      <c r="G143" s="293">
        <f t="shared" si="13"/>
        <v>0</v>
      </c>
      <c r="H143" s="306">
        <f t="shared" si="16"/>
        <v>100</v>
      </c>
    </row>
    <row r="144" spans="1:8" ht="25.5">
      <c r="A144" s="207" t="s">
        <v>278</v>
      </c>
      <c r="B144" s="180"/>
      <c r="C144" s="215" t="s">
        <v>279</v>
      </c>
      <c r="D144" s="262">
        <f>D145</f>
        <v>16</v>
      </c>
      <c r="E144" s="262">
        <f>E145</f>
        <v>5.3</v>
      </c>
      <c r="F144" s="262">
        <f>F145</f>
        <v>5.3</v>
      </c>
      <c r="G144" s="293">
        <f t="shared" si="13"/>
        <v>0</v>
      </c>
      <c r="H144" s="306">
        <f t="shared" si="16"/>
        <v>100</v>
      </c>
    </row>
    <row r="145" spans="1:8" ht="12.75">
      <c r="A145" s="180"/>
      <c r="B145" s="180" t="s">
        <v>107</v>
      </c>
      <c r="C145" s="215" t="s">
        <v>91</v>
      </c>
      <c r="D145" s="262">
        <v>16</v>
      </c>
      <c r="E145" s="256">
        <v>5.3</v>
      </c>
      <c r="F145" s="256">
        <v>5.3</v>
      </c>
      <c r="G145" s="316">
        <f t="shared" si="13"/>
        <v>0</v>
      </c>
      <c r="H145" s="321">
        <f t="shared" si="16"/>
        <v>100</v>
      </c>
    </row>
    <row r="146" spans="1:8" ht="38.25">
      <c r="A146" s="180" t="s">
        <v>442</v>
      </c>
      <c r="B146" s="180"/>
      <c r="C146" s="215" t="s">
        <v>422</v>
      </c>
      <c r="D146" s="320">
        <f>D147</f>
        <v>29.3</v>
      </c>
      <c r="E146" s="320">
        <f>E147</f>
        <v>15</v>
      </c>
      <c r="F146" s="320">
        <f>F147</f>
        <v>15</v>
      </c>
      <c r="G146" s="322">
        <f t="shared" si="13"/>
        <v>0</v>
      </c>
      <c r="H146" s="323">
        <f t="shared" si="16"/>
        <v>100</v>
      </c>
    </row>
    <row r="147" spans="1:8" ht="12.75">
      <c r="A147" s="180"/>
      <c r="B147" s="180" t="s">
        <v>107</v>
      </c>
      <c r="C147" s="215" t="s">
        <v>91</v>
      </c>
      <c r="D147" s="262">
        <v>29.3</v>
      </c>
      <c r="E147" s="303">
        <v>15</v>
      </c>
      <c r="F147" s="256">
        <v>15</v>
      </c>
      <c r="G147" s="322">
        <f t="shared" si="13"/>
        <v>0</v>
      </c>
      <c r="H147" s="321">
        <f t="shared" si="16"/>
        <v>100</v>
      </c>
    </row>
    <row r="148" spans="1:8" ht="12.75">
      <c r="A148" s="192"/>
      <c r="B148" s="192"/>
      <c r="C148" s="175" t="s">
        <v>94</v>
      </c>
      <c r="D148" s="248">
        <f>D8+D27+D43+D72+D76+D116+D123</f>
        <v>43715.6</v>
      </c>
      <c r="E148" s="317">
        <f>E8+E27+E43+E72+E76+E116+E123</f>
        <v>14063</v>
      </c>
      <c r="F148" s="317">
        <f>F8+F27+F43+F72+F76+F116+F123</f>
        <v>13879.8</v>
      </c>
      <c r="G148" s="318">
        <f t="shared" si="13"/>
        <v>-183.2</v>
      </c>
      <c r="H148" s="319">
        <f t="shared" si="16"/>
        <v>98.7</v>
      </c>
    </row>
    <row r="152" spans="1:8" s="226" customFormat="1" ht="12.75">
      <c r="A152" s="227"/>
      <c r="B152" s="227"/>
      <c r="C152" s="227"/>
      <c r="D152" s="264"/>
      <c r="E152" s="253"/>
      <c r="F152" s="253"/>
      <c r="G152" s="253"/>
      <c r="H152" s="253"/>
    </row>
  </sheetData>
  <sheetProtection/>
  <mergeCells count="3">
    <mergeCell ref="A4:H4"/>
    <mergeCell ref="A1:H1"/>
    <mergeCell ref="A2:H2"/>
  </mergeCells>
  <printOptions/>
  <pageMargins left="0.3937007874015748" right="0" top="0.3937007874015748" bottom="0" header="0.5118110236220472" footer="0.5118110236220472"/>
  <pageSetup fitToHeight="15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04"/>
  <sheetViews>
    <sheetView zoomScale="90" zoomScaleNormal="90" zoomScalePageLayoutView="0" workbookViewId="0" topLeftCell="A1">
      <selection activeCell="A2" sqref="A2:J2"/>
    </sheetView>
  </sheetViews>
  <sheetFormatPr defaultColWidth="9.140625" defaultRowHeight="12.75"/>
  <cols>
    <col min="1" max="1" width="9.140625" style="13" customWidth="1"/>
    <col min="2" max="2" width="6.8515625" style="13" customWidth="1"/>
    <col min="3" max="3" width="14.8515625" style="13" customWidth="1"/>
    <col min="4" max="4" width="6.421875" style="13" customWidth="1"/>
    <col min="5" max="5" width="37.57421875" style="16" customWidth="1"/>
    <col min="6" max="6" width="10.7109375" style="21" customWidth="1"/>
    <col min="7" max="12" width="9.140625" style="13" customWidth="1"/>
    <col min="13" max="13" width="12.28125" style="13" customWidth="1"/>
    <col min="14" max="14" width="10.421875" style="31" customWidth="1"/>
    <col min="15" max="15" width="10.57421875" style="31" customWidth="1"/>
    <col min="16" max="16" width="10.57421875" style="13" customWidth="1"/>
    <col min="17" max="16384" width="9.140625" style="13" customWidth="1"/>
  </cols>
  <sheetData>
    <row r="1" spans="1:10" ht="12.75" customHeight="1">
      <c r="A1" s="336" t="s">
        <v>189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20.25" customHeight="1">
      <c r="A2" s="336" t="s">
        <v>456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2:18" ht="24.75" customHeight="1">
      <c r="B3" s="335" t="s">
        <v>447</v>
      </c>
      <c r="C3" s="335"/>
      <c r="D3" s="335"/>
      <c r="E3" s="335"/>
      <c r="F3" s="335"/>
      <c r="G3" s="335"/>
      <c r="H3" s="335"/>
      <c r="I3" s="335"/>
      <c r="J3" s="335"/>
      <c r="K3" s="202"/>
      <c r="L3" s="202"/>
      <c r="M3" s="202"/>
      <c r="N3" s="202"/>
      <c r="O3" s="202"/>
      <c r="P3" s="202"/>
      <c r="R3" s="14"/>
    </row>
    <row r="4" spans="1:15" ht="51" customHeight="1">
      <c r="A4" s="232" t="s">
        <v>409</v>
      </c>
      <c r="B4" s="176" t="s">
        <v>101</v>
      </c>
      <c r="C4" s="176" t="s">
        <v>102</v>
      </c>
      <c r="D4" s="176" t="s">
        <v>103</v>
      </c>
      <c r="E4" s="173" t="s">
        <v>104</v>
      </c>
      <c r="F4" s="196" t="s">
        <v>165</v>
      </c>
      <c r="G4" s="25" t="s">
        <v>166</v>
      </c>
      <c r="H4" s="25" t="s">
        <v>167</v>
      </c>
      <c r="I4" s="39" t="s">
        <v>168</v>
      </c>
      <c r="J4" s="25" t="s">
        <v>169</v>
      </c>
      <c r="N4" s="13"/>
      <c r="O4" s="13"/>
    </row>
    <row r="5" spans="1:10" s="19" customFormat="1" ht="12.75">
      <c r="A5" s="240"/>
      <c r="B5" s="228" t="s">
        <v>16</v>
      </c>
      <c r="C5" s="176" t="s">
        <v>105</v>
      </c>
      <c r="D5" s="176" t="s">
        <v>106</v>
      </c>
      <c r="E5" s="25">
        <v>4</v>
      </c>
      <c r="F5" s="194">
        <v>5</v>
      </c>
      <c r="G5" s="15">
        <v>6</v>
      </c>
      <c r="H5" s="15">
        <v>7</v>
      </c>
      <c r="I5" s="40">
        <v>8</v>
      </c>
      <c r="J5" s="15">
        <v>9</v>
      </c>
    </row>
    <row r="6" spans="1:10" s="19" customFormat="1" ht="12.75">
      <c r="A6" s="241">
        <v>526</v>
      </c>
      <c r="B6" s="228"/>
      <c r="C6" s="176"/>
      <c r="D6" s="176"/>
      <c r="E6" s="25"/>
      <c r="F6" s="194"/>
      <c r="G6" s="15"/>
      <c r="H6" s="15"/>
      <c r="I6" s="40"/>
      <c r="J6" s="15"/>
    </row>
    <row r="7" spans="1:15" ht="15" customHeight="1">
      <c r="A7" s="15"/>
      <c r="B7" s="229" t="s">
        <v>81</v>
      </c>
      <c r="C7" s="99"/>
      <c r="D7" s="99"/>
      <c r="E7" s="175" t="s">
        <v>82</v>
      </c>
      <c r="F7" s="30">
        <f>F8+F13+F48+F52</f>
        <v>5851.3</v>
      </c>
      <c r="G7" s="30">
        <f>G8+G13+G48+G52</f>
        <v>2573.2</v>
      </c>
      <c r="H7" s="30">
        <f>H8+H13+H48+H52</f>
        <v>2446.5</v>
      </c>
      <c r="I7" s="17">
        <f>H7-G7</f>
        <v>-126.7</v>
      </c>
      <c r="J7" s="17">
        <f aca="true" t="shared" si="0" ref="J7:J87">H7/G7*100</f>
        <v>95.1</v>
      </c>
      <c r="N7" s="13"/>
      <c r="O7" s="13"/>
    </row>
    <row r="8" spans="1:15" ht="45.75" customHeight="1">
      <c r="A8" s="15"/>
      <c r="B8" s="228" t="s">
        <v>83</v>
      </c>
      <c r="C8" s="176"/>
      <c r="D8" s="176"/>
      <c r="E8" s="177" t="s">
        <v>86</v>
      </c>
      <c r="F8" s="197">
        <f>F10</f>
        <v>961.6</v>
      </c>
      <c r="G8" s="197">
        <f>G10</f>
        <v>318.2</v>
      </c>
      <c r="H8" s="197">
        <f>H10</f>
        <v>318.2</v>
      </c>
      <c r="I8" s="18">
        <f aca="true" t="shared" si="1" ref="I8:I80">H8-G8</f>
        <v>0</v>
      </c>
      <c r="J8" s="18">
        <f t="shared" si="0"/>
        <v>100</v>
      </c>
      <c r="N8" s="13"/>
      <c r="O8" s="13"/>
    </row>
    <row r="9" spans="1:15" ht="55.5" customHeight="1">
      <c r="A9" s="236"/>
      <c r="B9" s="228"/>
      <c r="C9" s="176" t="s">
        <v>250</v>
      </c>
      <c r="D9" s="176"/>
      <c r="E9" s="177" t="s">
        <v>251</v>
      </c>
      <c r="F9" s="197">
        <f aca="true" t="shared" si="2" ref="F9:H11">F10</f>
        <v>961.6</v>
      </c>
      <c r="G9" s="197">
        <f t="shared" si="2"/>
        <v>318.2</v>
      </c>
      <c r="H9" s="197">
        <f t="shared" si="2"/>
        <v>318.2</v>
      </c>
      <c r="I9" s="18">
        <f t="shared" si="1"/>
        <v>0</v>
      </c>
      <c r="J9" s="18">
        <f t="shared" si="0"/>
        <v>100</v>
      </c>
      <c r="N9" s="13"/>
      <c r="O9" s="13"/>
    </row>
    <row r="10" spans="1:15" ht="44.25" customHeight="1">
      <c r="A10" s="232"/>
      <c r="B10" s="228"/>
      <c r="C10" s="176" t="s">
        <v>252</v>
      </c>
      <c r="D10" s="176"/>
      <c r="E10" s="177" t="s">
        <v>87</v>
      </c>
      <c r="F10" s="197">
        <f t="shared" si="2"/>
        <v>961.6</v>
      </c>
      <c r="G10" s="197">
        <f t="shared" si="2"/>
        <v>318.2</v>
      </c>
      <c r="H10" s="197">
        <f t="shared" si="2"/>
        <v>318.2</v>
      </c>
      <c r="I10" s="18">
        <f t="shared" si="1"/>
        <v>0</v>
      </c>
      <c r="J10" s="18">
        <f t="shared" si="0"/>
        <v>100</v>
      </c>
      <c r="N10" s="13"/>
      <c r="O10" s="13"/>
    </row>
    <row r="11" spans="1:15" ht="19.5" customHeight="1">
      <c r="A11" s="15"/>
      <c r="B11" s="228"/>
      <c r="C11" s="176" t="s">
        <v>253</v>
      </c>
      <c r="D11" s="176"/>
      <c r="E11" s="177" t="s">
        <v>88</v>
      </c>
      <c r="F11" s="197">
        <f t="shared" si="2"/>
        <v>961.6</v>
      </c>
      <c r="G11" s="197">
        <f t="shared" si="2"/>
        <v>318.2</v>
      </c>
      <c r="H11" s="197">
        <f t="shared" si="2"/>
        <v>318.2</v>
      </c>
      <c r="I11" s="18">
        <f t="shared" si="1"/>
        <v>0</v>
      </c>
      <c r="J11" s="18">
        <f t="shared" si="0"/>
        <v>100</v>
      </c>
      <c r="N11" s="13"/>
      <c r="O11" s="13"/>
    </row>
    <row r="12" spans="1:15" ht="80.25" customHeight="1">
      <c r="A12" s="236"/>
      <c r="B12" s="228"/>
      <c r="C12" s="176"/>
      <c r="D12" s="176" t="s">
        <v>64</v>
      </c>
      <c r="E12" s="177" t="s">
        <v>164</v>
      </c>
      <c r="F12" s="197">
        <v>961.6</v>
      </c>
      <c r="G12" s="18">
        <v>318.2</v>
      </c>
      <c r="H12" s="18">
        <v>318.2</v>
      </c>
      <c r="I12" s="18">
        <f t="shared" si="1"/>
        <v>0</v>
      </c>
      <c r="J12" s="18">
        <f t="shared" si="0"/>
        <v>100</v>
      </c>
      <c r="N12" s="13"/>
      <c r="O12" s="13"/>
    </row>
    <row r="13" spans="1:15" ht="63.75">
      <c r="A13" s="238"/>
      <c r="B13" s="228" t="s">
        <v>89</v>
      </c>
      <c r="C13" s="176"/>
      <c r="D13" s="176"/>
      <c r="E13" s="177" t="s">
        <v>90</v>
      </c>
      <c r="F13" s="197">
        <f>F14+F33+F37</f>
        <v>4170.5</v>
      </c>
      <c r="G13" s="197">
        <f>G14+G33+G37</f>
        <v>2034</v>
      </c>
      <c r="H13" s="197">
        <f>H14+H33+H37</f>
        <v>2007.3</v>
      </c>
      <c r="I13" s="18">
        <f t="shared" si="1"/>
        <v>-26.7</v>
      </c>
      <c r="J13" s="18">
        <f t="shared" si="0"/>
        <v>98.7</v>
      </c>
      <c r="N13" s="13"/>
      <c r="O13" s="13"/>
    </row>
    <row r="14" spans="1:15" ht="58.5" customHeight="1">
      <c r="A14" s="15"/>
      <c r="B14" s="228"/>
      <c r="C14" s="176" t="s">
        <v>250</v>
      </c>
      <c r="D14" s="176"/>
      <c r="E14" s="177" t="s">
        <v>251</v>
      </c>
      <c r="F14" s="197">
        <f>F15+F22</f>
        <v>3798.9</v>
      </c>
      <c r="G14" s="197">
        <f>G15+G22</f>
        <v>1828.1</v>
      </c>
      <c r="H14" s="197">
        <f>H15+H22</f>
        <v>1801.4</v>
      </c>
      <c r="I14" s="18">
        <f t="shared" si="1"/>
        <v>-26.7</v>
      </c>
      <c r="J14" s="18">
        <f t="shared" si="0"/>
        <v>98.5</v>
      </c>
      <c r="N14" s="13"/>
      <c r="O14" s="13"/>
    </row>
    <row r="15" spans="1:15" ht="30" customHeight="1">
      <c r="A15" s="232"/>
      <c r="B15" s="228"/>
      <c r="C15" s="176" t="s">
        <v>252</v>
      </c>
      <c r="D15" s="176"/>
      <c r="E15" s="177" t="s">
        <v>254</v>
      </c>
      <c r="F15" s="197">
        <f>F16+F20</f>
        <v>3545.1</v>
      </c>
      <c r="G15" s="197">
        <f>G16+G20</f>
        <v>1704.2</v>
      </c>
      <c r="H15" s="197">
        <f>H16+H20</f>
        <v>1677.5</v>
      </c>
      <c r="I15" s="18">
        <f t="shared" si="1"/>
        <v>-26.7</v>
      </c>
      <c r="J15" s="18">
        <f t="shared" si="0"/>
        <v>98.4</v>
      </c>
      <c r="N15" s="13"/>
      <c r="O15" s="13"/>
    </row>
    <row r="16" spans="1:15" ht="27" customHeight="1">
      <c r="A16" s="15"/>
      <c r="B16" s="228"/>
      <c r="C16" s="176" t="s">
        <v>255</v>
      </c>
      <c r="D16" s="176"/>
      <c r="E16" s="177" t="s">
        <v>256</v>
      </c>
      <c r="F16" s="197">
        <f>F17+F18+F19</f>
        <v>3542.9</v>
      </c>
      <c r="G16" s="197">
        <f>G17+G18+G19</f>
        <v>1703.5</v>
      </c>
      <c r="H16" s="197">
        <f>H17+H18+H19</f>
        <v>1677.5</v>
      </c>
      <c r="I16" s="18">
        <f t="shared" si="1"/>
        <v>-26</v>
      </c>
      <c r="J16" s="18">
        <f t="shared" si="0"/>
        <v>98.5</v>
      </c>
      <c r="N16" s="13"/>
      <c r="O16" s="13"/>
    </row>
    <row r="17" spans="1:15" ht="76.5">
      <c r="A17" s="238"/>
      <c r="B17" s="228"/>
      <c r="C17" s="176"/>
      <c r="D17" s="176" t="s">
        <v>64</v>
      </c>
      <c r="E17" s="177" t="s">
        <v>164</v>
      </c>
      <c r="F17" s="197">
        <v>2322.3</v>
      </c>
      <c r="G17" s="18">
        <v>1107</v>
      </c>
      <c r="H17" s="18">
        <v>1107</v>
      </c>
      <c r="I17" s="18">
        <f t="shared" si="1"/>
        <v>0</v>
      </c>
      <c r="J17" s="18">
        <f t="shared" si="0"/>
        <v>100</v>
      </c>
      <c r="N17" s="13"/>
      <c r="O17" s="13"/>
    </row>
    <row r="18" spans="1:15" ht="38.25">
      <c r="A18" s="232"/>
      <c r="B18" s="228"/>
      <c r="C18" s="176"/>
      <c r="D18" s="176" t="s">
        <v>65</v>
      </c>
      <c r="E18" s="177" t="s">
        <v>257</v>
      </c>
      <c r="F18" s="197">
        <v>1196</v>
      </c>
      <c r="G18" s="18">
        <v>578</v>
      </c>
      <c r="H18" s="18">
        <v>552</v>
      </c>
      <c r="I18" s="18">
        <f t="shared" si="1"/>
        <v>-26</v>
      </c>
      <c r="J18" s="18">
        <f t="shared" si="0"/>
        <v>95.5</v>
      </c>
      <c r="N18" s="13"/>
      <c r="O18" s="13"/>
    </row>
    <row r="19" spans="1:15" ht="18.75" customHeight="1">
      <c r="A19" s="15"/>
      <c r="B19" s="228"/>
      <c r="C19" s="176"/>
      <c r="D19" s="176" t="s">
        <v>66</v>
      </c>
      <c r="E19" s="177" t="s">
        <v>67</v>
      </c>
      <c r="F19" s="197">
        <v>24.6</v>
      </c>
      <c r="G19" s="18">
        <v>18.5</v>
      </c>
      <c r="H19" s="18">
        <v>18.5</v>
      </c>
      <c r="I19" s="18">
        <f t="shared" si="1"/>
        <v>0</v>
      </c>
      <c r="J19" s="18">
        <f t="shared" si="0"/>
        <v>100</v>
      </c>
      <c r="N19" s="13"/>
      <c r="O19" s="13"/>
    </row>
    <row r="20" spans="1:15" ht="27" customHeight="1">
      <c r="A20" s="15"/>
      <c r="B20" s="228"/>
      <c r="C20" s="176" t="s">
        <v>258</v>
      </c>
      <c r="D20" s="176"/>
      <c r="E20" s="177" t="s">
        <v>109</v>
      </c>
      <c r="F20" s="197">
        <f>F21</f>
        <v>2.2</v>
      </c>
      <c r="G20" s="197">
        <f>G21</f>
        <v>0.7</v>
      </c>
      <c r="H20" s="197">
        <f>H21</f>
        <v>0</v>
      </c>
      <c r="I20" s="18">
        <f t="shared" si="1"/>
        <v>-0.7</v>
      </c>
      <c r="J20" s="18">
        <v>0</v>
      </c>
      <c r="N20" s="13"/>
      <c r="O20" s="13"/>
    </row>
    <row r="21" spans="1:15" ht="42" customHeight="1">
      <c r="A21" s="236"/>
      <c r="B21" s="228"/>
      <c r="C21" s="176"/>
      <c r="D21" s="176" t="s">
        <v>65</v>
      </c>
      <c r="E21" s="177" t="s">
        <v>257</v>
      </c>
      <c r="F21" s="197">
        <v>2.2</v>
      </c>
      <c r="G21" s="18">
        <v>0.7</v>
      </c>
      <c r="H21" s="18">
        <v>0</v>
      </c>
      <c r="I21" s="18">
        <f t="shared" si="1"/>
        <v>-0.7</v>
      </c>
      <c r="J21" s="18">
        <v>0</v>
      </c>
      <c r="N21" s="13"/>
      <c r="O21" s="13"/>
    </row>
    <row r="22" spans="1:15" ht="15.75" customHeight="1">
      <c r="A22" s="238"/>
      <c r="B22" s="228"/>
      <c r="C22" s="176" t="s">
        <v>259</v>
      </c>
      <c r="D22" s="176"/>
      <c r="E22" s="177" t="s">
        <v>260</v>
      </c>
      <c r="F22" s="197">
        <f>F23+F25+F27+F29+F31</f>
        <v>253.8</v>
      </c>
      <c r="G22" s="197">
        <f>G23+G25+G27+G29+G31</f>
        <v>123.9</v>
      </c>
      <c r="H22" s="197">
        <f>H23+H25+H27+H29+H31</f>
        <v>123.9</v>
      </c>
      <c r="I22" s="18">
        <f t="shared" si="1"/>
        <v>0</v>
      </c>
      <c r="J22" s="18">
        <v>0</v>
      </c>
      <c r="K22" s="14"/>
      <c r="N22" s="13"/>
      <c r="O22" s="13"/>
    </row>
    <row r="23" spans="1:10" s="31" customFormat="1" ht="44.25" customHeight="1">
      <c r="A23" s="40"/>
      <c r="B23" s="228"/>
      <c r="C23" s="176" t="s">
        <v>261</v>
      </c>
      <c r="D23" s="176"/>
      <c r="E23" s="177" t="s">
        <v>84</v>
      </c>
      <c r="F23" s="197">
        <f>F24</f>
        <v>119.5</v>
      </c>
      <c r="G23" s="197">
        <f>G24</f>
        <v>60</v>
      </c>
      <c r="H23" s="197">
        <f>H24</f>
        <v>60</v>
      </c>
      <c r="I23" s="18">
        <f t="shared" si="1"/>
        <v>0</v>
      </c>
      <c r="J23" s="18">
        <v>0</v>
      </c>
    </row>
    <row r="24" spans="1:10" s="31" customFormat="1" ht="12.75">
      <c r="A24" s="40"/>
      <c r="B24" s="228"/>
      <c r="C24" s="176"/>
      <c r="D24" s="176" t="s">
        <v>107</v>
      </c>
      <c r="E24" s="178" t="s">
        <v>91</v>
      </c>
      <c r="F24" s="197">
        <v>119.5</v>
      </c>
      <c r="G24" s="18">
        <v>60</v>
      </c>
      <c r="H24" s="18">
        <v>60</v>
      </c>
      <c r="I24" s="18">
        <f t="shared" si="1"/>
        <v>0</v>
      </c>
      <c r="J24" s="18">
        <v>0</v>
      </c>
    </row>
    <row r="25" spans="1:15" ht="25.5">
      <c r="A25" s="15"/>
      <c r="B25" s="228"/>
      <c r="C25" s="176" t="s">
        <v>262</v>
      </c>
      <c r="D25" s="176"/>
      <c r="E25" s="177" t="s">
        <v>12</v>
      </c>
      <c r="F25" s="197">
        <f>F26</f>
        <v>29.9</v>
      </c>
      <c r="G25" s="197">
        <f>G26</f>
        <v>13.9</v>
      </c>
      <c r="H25" s="197">
        <f>H26</f>
        <v>13.9</v>
      </c>
      <c r="I25" s="18">
        <f t="shared" si="1"/>
        <v>0</v>
      </c>
      <c r="J25" s="18">
        <f t="shared" si="0"/>
        <v>100</v>
      </c>
      <c r="N25" s="13"/>
      <c r="O25" s="13"/>
    </row>
    <row r="26" spans="1:15" ht="12.75">
      <c r="A26" s="15"/>
      <c r="B26" s="228"/>
      <c r="C26" s="176"/>
      <c r="D26" s="176" t="s">
        <v>107</v>
      </c>
      <c r="E26" s="178" t="s">
        <v>91</v>
      </c>
      <c r="F26" s="197">
        <v>29.9</v>
      </c>
      <c r="G26" s="18">
        <v>13.9</v>
      </c>
      <c r="H26" s="18">
        <v>13.9</v>
      </c>
      <c r="I26" s="18">
        <f t="shared" si="1"/>
        <v>0</v>
      </c>
      <c r="J26" s="18">
        <f t="shared" si="0"/>
        <v>100</v>
      </c>
      <c r="N26" s="13"/>
      <c r="O26" s="13"/>
    </row>
    <row r="27" spans="1:15" ht="38.25">
      <c r="A27" s="15"/>
      <c r="B27" s="228"/>
      <c r="C27" s="176" t="s">
        <v>263</v>
      </c>
      <c r="D27" s="176"/>
      <c r="E27" s="177" t="s">
        <v>264</v>
      </c>
      <c r="F27" s="197">
        <f>F28</f>
        <v>41.1</v>
      </c>
      <c r="G27" s="197">
        <f>G28</f>
        <v>20</v>
      </c>
      <c r="H27" s="197">
        <f>H28</f>
        <v>20</v>
      </c>
      <c r="I27" s="18">
        <f t="shared" si="1"/>
        <v>0</v>
      </c>
      <c r="J27" s="18">
        <f t="shared" si="0"/>
        <v>100</v>
      </c>
      <c r="N27" s="13"/>
      <c r="O27" s="13"/>
    </row>
    <row r="28" spans="1:15" ht="12.75">
      <c r="A28" s="238"/>
      <c r="B28" s="228"/>
      <c r="C28" s="176"/>
      <c r="D28" s="176" t="s">
        <v>107</v>
      </c>
      <c r="E28" s="178" t="s">
        <v>91</v>
      </c>
      <c r="F28" s="197">
        <v>41.1</v>
      </c>
      <c r="G28" s="18">
        <v>20</v>
      </c>
      <c r="H28" s="18">
        <v>20</v>
      </c>
      <c r="I28" s="18">
        <f t="shared" si="1"/>
        <v>0</v>
      </c>
      <c r="J28" s="18">
        <f t="shared" si="0"/>
        <v>100</v>
      </c>
      <c r="N28" s="13"/>
      <c r="O28" s="13"/>
    </row>
    <row r="29" spans="1:15" ht="51">
      <c r="A29" s="15"/>
      <c r="B29" s="228"/>
      <c r="C29" s="176" t="s">
        <v>265</v>
      </c>
      <c r="D29" s="176"/>
      <c r="E29" s="177" t="s">
        <v>266</v>
      </c>
      <c r="F29" s="197">
        <f>F30</f>
        <v>30.5</v>
      </c>
      <c r="G29" s="197">
        <f>G30</f>
        <v>15</v>
      </c>
      <c r="H29" s="197">
        <f>H30</f>
        <v>15</v>
      </c>
      <c r="I29" s="18">
        <f t="shared" si="1"/>
        <v>0</v>
      </c>
      <c r="J29" s="18">
        <f t="shared" si="0"/>
        <v>100</v>
      </c>
      <c r="N29" s="13"/>
      <c r="O29" s="13"/>
    </row>
    <row r="30" spans="1:15" ht="12.75">
      <c r="A30" s="236"/>
      <c r="B30" s="228"/>
      <c r="C30" s="176"/>
      <c r="D30" s="176" t="s">
        <v>107</v>
      </c>
      <c r="E30" s="178" t="s">
        <v>91</v>
      </c>
      <c r="F30" s="197">
        <v>30.5</v>
      </c>
      <c r="G30" s="197">
        <v>15</v>
      </c>
      <c r="H30" s="197">
        <v>15</v>
      </c>
      <c r="I30" s="18">
        <f t="shared" si="1"/>
        <v>0</v>
      </c>
      <c r="J30" s="18">
        <f t="shared" si="0"/>
        <v>100</v>
      </c>
      <c r="N30" s="13"/>
      <c r="O30" s="13"/>
    </row>
    <row r="31" spans="1:15" ht="51">
      <c r="A31" s="238"/>
      <c r="B31" s="228"/>
      <c r="C31" s="176" t="s">
        <v>267</v>
      </c>
      <c r="D31" s="176"/>
      <c r="E31" s="178" t="s">
        <v>268</v>
      </c>
      <c r="F31" s="197">
        <f>F32</f>
        <v>32.8</v>
      </c>
      <c r="G31" s="197">
        <f>G32</f>
        <v>15</v>
      </c>
      <c r="H31" s="197">
        <f>H32</f>
        <v>15</v>
      </c>
      <c r="I31" s="18">
        <f t="shared" si="1"/>
        <v>0</v>
      </c>
      <c r="J31" s="18">
        <f t="shared" si="0"/>
        <v>100</v>
      </c>
      <c r="N31" s="13"/>
      <c r="O31" s="13"/>
    </row>
    <row r="32" spans="1:15" ht="12.75">
      <c r="A32" s="232"/>
      <c r="B32" s="228"/>
      <c r="C32" s="176"/>
      <c r="D32" s="176" t="s">
        <v>107</v>
      </c>
      <c r="E32" s="178" t="s">
        <v>91</v>
      </c>
      <c r="F32" s="197">
        <v>32.8</v>
      </c>
      <c r="G32" s="18">
        <v>15</v>
      </c>
      <c r="H32" s="18">
        <v>15</v>
      </c>
      <c r="I32" s="18">
        <f t="shared" si="1"/>
        <v>0</v>
      </c>
      <c r="J32" s="18">
        <f t="shared" si="0"/>
        <v>100</v>
      </c>
      <c r="N32" s="13"/>
      <c r="O32" s="13"/>
    </row>
    <row r="33" spans="1:15" ht="25.5">
      <c r="A33" s="232"/>
      <c r="B33" s="228"/>
      <c r="C33" s="176" t="s">
        <v>269</v>
      </c>
      <c r="D33" s="176"/>
      <c r="E33" s="178" t="s">
        <v>270</v>
      </c>
      <c r="F33" s="197">
        <f aca="true" t="shared" si="3" ref="F33:H35">F34</f>
        <v>23.9</v>
      </c>
      <c r="G33" s="197">
        <f t="shared" si="3"/>
        <v>13.5</v>
      </c>
      <c r="H33" s="197">
        <f t="shared" si="3"/>
        <v>13.5</v>
      </c>
      <c r="I33" s="18">
        <f t="shared" si="1"/>
        <v>0</v>
      </c>
      <c r="J33" s="18">
        <f t="shared" si="0"/>
        <v>100</v>
      </c>
      <c r="N33" s="13"/>
      <c r="O33" s="13"/>
    </row>
    <row r="34" spans="1:15" ht="12.75">
      <c r="A34" s="15"/>
      <c r="B34" s="228"/>
      <c r="C34" s="176" t="s">
        <v>271</v>
      </c>
      <c r="D34" s="176"/>
      <c r="E34" s="178" t="s">
        <v>260</v>
      </c>
      <c r="F34" s="197">
        <f t="shared" si="3"/>
        <v>23.9</v>
      </c>
      <c r="G34" s="18">
        <f t="shared" si="3"/>
        <v>13.5</v>
      </c>
      <c r="H34" s="18">
        <f t="shared" si="3"/>
        <v>13.5</v>
      </c>
      <c r="I34" s="18">
        <f t="shared" si="1"/>
        <v>0</v>
      </c>
      <c r="J34" s="18">
        <f t="shared" si="0"/>
        <v>100</v>
      </c>
      <c r="N34" s="13"/>
      <c r="O34" s="13"/>
    </row>
    <row r="35" spans="1:15" ht="25.5">
      <c r="A35" s="15"/>
      <c r="B35" s="228"/>
      <c r="C35" s="176" t="s">
        <v>272</v>
      </c>
      <c r="D35" s="176"/>
      <c r="E35" s="178" t="s">
        <v>273</v>
      </c>
      <c r="F35" s="197">
        <f t="shared" si="3"/>
        <v>23.9</v>
      </c>
      <c r="G35" s="18">
        <f t="shared" si="3"/>
        <v>13.5</v>
      </c>
      <c r="H35" s="18">
        <f t="shared" si="3"/>
        <v>13.5</v>
      </c>
      <c r="I35" s="18">
        <f t="shared" si="1"/>
        <v>0</v>
      </c>
      <c r="J35" s="18">
        <f t="shared" si="0"/>
        <v>100</v>
      </c>
      <c r="N35" s="13"/>
      <c r="O35" s="13"/>
    </row>
    <row r="36" spans="1:15" ht="12.75">
      <c r="A36" s="238"/>
      <c r="B36" s="228"/>
      <c r="C36" s="176"/>
      <c r="D36" s="176" t="s">
        <v>107</v>
      </c>
      <c r="E36" s="178" t="s">
        <v>91</v>
      </c>
      <c r="F36" s="197">
        <v>23.9</v>
      </c>
      <c r="G36" s="18">
        <v>13.5</v>
      </c>
      <c r="H36" s="18">
        <v>13.5</v>
      </c>
      <c r="I36" s="18">
        <f t="shared" si="1"/>
        <v>0</v>
      </c>
      <c r="J36" s="18">
        <f t="shared" si="0"/>
        <v>100</v>
      </c>
      <c r="N36" s="13"/>
      <c r="O36" s="13"/>
    </row>
    <row r="37" spans="1:15" ht="25.5">
      <c r="A37" s="232"/>
      <c r="B37" s="228"/>
      <c r="C37" s="176" t="s">
        <v>274</v>
      </c>
      <c r="D37" s="176"/>
      <c r="E37" s="178" t="s">
        <v>275</v>
      </c>
      <c r="F37" s="197">
        <f>F40+F42+F44+F46+F38</f>
        <v>347.7</v>
      </c>
      <c r="G37" s="197">
        <f>G40+G42+G44+G46+G38</f>
        <v>192.4</v>
      </c>
      <c r="H37" s="197">
        <f>H40+H42+H44+H46+H38</f>
        <v>192.4</v>
      </c>
      <c r="I37" s="18">
        <f t="shared" si="1"/>
        <v>0</v>
      </c>
      <c r="J37" s="18">
        <f t="shared" si="0"/>
        <v>100</v>
      </c>
      <c r="N37" s="13"/>
      <c r="O37" s="13"/>
    </row>
    <row r="38" spans="1:15" ht="76.5">
      <c r="A38" s="232"/>
      <c r="B38" s="228"/>
      <c r="C38" s="176" t="s">
        <v>444</v>
      </c>
      <c r="D38" s="176"/>
      <c r="E38" s="178" t="s">
        <v>443</v>
      </c>
      <c r="F38" s="197">
        <f>F39</f>
        <v>0.5</v>
      </c>
      <c r="G38" s="197">
        <f>G39</f>
        <v>0</v>
      </c>
      <c r="H38" s="197">
        <f>H39</f>
        <v>0</v>
      </c>
      <c r="I38" s="18">
        <f t="shared" si="1"/>
        <v>0</v>
      </c>
      <c r="J38" s="18" t="e">
        <f t="shared" si="0"/>
        <v>#DIV/0!</v>
      </c>
      <c r="N38" s="13"/>
      <c r="O38" s="13"/>
    </row>
    <row r="39" spans="1:15" ht="12.75">
      <c r="A39" s="232"/>
      <c r="B39" s="228"/>
      <c r="C39" s="176"/>
      <c r="D39" s="176" t="s">
        <v>107</v>
      </c>
      <c r="E39" s="178" t="s">
        <v>91</v>
      </c>
      <c r="F39" s="197">
        <v>0.5</v>
      </c>
      <c r="G39" s="197">
        <v>0</v>
      </c>
      <c r="H39" s="197">
        <v>0</v>
      </c>
      <c r="I39" s="18">
        <f t="shared" si="1"/>
        <v>0</v>
      </c>
      <c r="J39" s="18" t="e">
        <f t="shared" si="0"/>
        <v>#DIV/0!</v>
      </c>
      <c r="N39" s="13"/>
      <c r="O39" s="13"/>
    </row>
    <row r="40" spans="1:15" ht="38.25">
      <c r="A40" s="232"/>
      <c r="B40" s="228"/>
      <c r="C40" s="176" t="s">
        <v>276</v>
      </c>
      <c r="D40" s="176"/>
      <c r="E40" s="178" t="s">
        <v>145</v>
      </c>
      <c r="F40" s="197">
        <f>F41</f>
        <v>285.9</v>
      </c>
      <c r="G40" s="197">
        <f>G41</f>
        <v>166.8</v>
      </c>
      <c r="H40" s="197">
        <f>H41</f>
        <v>166.8</v>
      </c>
      <c r="I40" s="18">
        <f t="shared" si="1"/>
        <v>0</v>
      </c>
      <c r="J40" s="18">
        <f t="shared" si="0"/>
        <v>100</v>
      </c>
      <c r="N40" s="13"/>
      <c r="O40" s="13"/>
    </row>
    <row r="41" spans="1:15" ht="12.75">
      <c r="A41" s="232"/>
      <c r="B41" s="228"/>
      <c r="C41" s="176"/>
      <c r="D41" s="176" t="s">
        <v>107</v>
      </c>
      <c r="E41" s="178" t="s">
        <v>91</v>
      </c>
      <c r="F41" s="197">
        <v>285.9</v>
      </c>
      <c r="G41" s="18">
        <v>166.8</v>
      </c>
      <c r="H41" s="18">
        <v>166.8</v>
      </c>
      <c r="I41" s="18">
        <f t="shared" si="1"/>
        <v>0</v>
      </c>
      <c r="J41" s="18">
        <f t="shared" si="0"/>
        <v>100</v>
      </c>
      <c r="N41" s="13"/>
      <c r="O41" s="13"/>
    </row>
    <row r="42" spans="1:15" ht="38.25">
      <c r="A42" s="15"/>
      <c r="B42" s="228"/>
      <c r="C42" s="176" t="s">
        <v>277</v>
      </c>
      <c r="D42" s="176"/>
      <c r="E42" s="178" t="s">
        <v>211</v>
      </c>
      <c r="F42" s="197">
        <f>F43</f>
        <v>16</v>
      </c>
      <c r="G42" s="197">
        <f>G43</f>
        <v>5.3</v>
      </c>
      <c r="H42" s="197">
        <f>H43</f>
        <v>5.3</v>
      </c>
      <c r="I42" s="18">
        <f t="shared" si="1"/>
        <v>0</v>
      </c>
      <c r="J42" s="18">
        <f t="shared" si="0"/>
        <v>100</v>
      </c>
      <c r="N42" s="13"/>
      <c r="O42" s="13"/>
    </row>
    <row r="43" spans="1:15" ht="12.75">
      <c r="A43" s="15"/>
      <c r="B43" s="228"/>
      <c r="C43" s="176"/>
      <c r="D43" s="176" t="s">
        <v>107</v>
      </c>
      <c r="E43" s="178" t="s">
        <v>91</v>
      </c>
      <c r="F43" s="197">
        <v>16</v>
      </c>
      <c r="G43" s="18">
        <v>5.3</v>
      </c>
      <c r="H43" s="18">
        <v>5.3</v>
      </c>
      <c r="I43" s="18">
        <f t="shared" si="1"/>
        <v>0</v>
      </c>
      <c r="J43" s="18">
        <f t="shared" si="0"/>
        <v>100</v>
      </c>
      <c r="N43" s="13"/>
      <c r="O43" s="13"/>
    </row>
    <row r="44" spans="1:15" ht="38.25">
      <c r="A44" s="15"/>
      <c r="B44" s="228"/>
      <c r="C44" s="176" t="s">
        <v>278</v>
      </c>
      <c r="D44" s="176"/>
      <c r="E44" s="178" t="s">
        <v>279</v>
      </c>
      <c r="F44" s="197">
        <f>F45</f>
        <v>16</v>
      </c>
      <c r="G44" s="18">
        <f>G45</f>
        <v>5.3</v>
      </c>
      <c r="H44" s="18">
        <f>H45</f>
        <v>5.3</v>
      </c>
      <c r="I44" s="18">
        <f t="shared" si="1"/>
        <v>0</v>
      </c>
      <c r="J44" s="18">
        <f t="shared" si="0"/>
        <v>100</v>
      </c>
      <c r="N44" s="13"/>
      <c r="O44" s="13"/>
    </row>
    <row r="45" spans="1:15" ht="12.75">
      <c r="A45" s="236"/>
      <c r="B45" s="228"/>
      <c r="C45" s="176"/>
      <c r="D45" s="176" t="s">
        <v>107</v>
      </c>
      <c r="E45" s="178" t="s">
        <v>91</v>
      </c>
      <c r="F45" s="197">
        <v>16</v>
      </c>
      <c r="G45" s="18">
        <v>5.3</v>
      </c>
      <c r="H45" s="18">
        <v>5.3</v>
      </c>
      <c r="I45" s="18">
        <f t="shared" si="1"/>
        <v>0</v>
      </c>
      <c r="J45" s="18">
        <f t="shared" si="0"/>
        <v>100</v>
      </c>
      <c r="N45" s="13"/>
      <c r="O45" s="13"/>
    </row>
    <row r="46" spans="1:15" ht="51">
      <c r="A46" s="238"/>
      <c r="B46" s="228"/>
      <c r="C46" s="176" t="s">
        <v>423</v>
      </c>
      <c r="D46" s="176"/>
      <c r="E46" s="178" t="s">
        <v>422</v>
      </c>
      <c r="F46" s="197">
        <f>F47</f>
        <v>29.3</v>
      </c>
      <c r="G46" s="18">
        <f>G47</f>
        <v>15</v>
      </c>
      <c r="H46" s="18">
        <f>H47</f>
        <v>15</v>
      </c>
      <c r="I46" s="18">
        <f t="shared" si="1"/>
        <v>0</v>
      </c>
      <c r="J46" s="18">
        <f t="shared" si="0"/>
        <v>100</v>
      </c>
      <c r="N46" s="13"/>
      <c r="O46" s="13"/>
    </row>
    <row r="47" spans="1:15" ht="12.75">
      <c r="A47" s="238"/>
      <c r="B47" s="228"/>
      <c r="C47" s="176"/>
      <c r="D47" s="176" t="s">
        <v>107</v>
      </c>
      <c r="E47" s="178" t="s">
        <v>91</v>
      </c>
      <c r="F47" s="197">
        <v>29.3</v>
      </c>
      <c r="G47" s="18">
        <v>15</v>
      </c>
      <c r="H47" s="18">
        <v>15</v>
      </c>
      <c r="I47" s="18">
        <f t="shared" si="1"/>
        <v>0</v>
      </c>
      <c r="J47" s="18">
        <f t="shared" si="0"/>
        <v>100</v>
      </c>
      <c r="N47" s="13"/>
      <c r="O47" s="13"/>
    </row>
    <row r="48" spans="1:15" ht="25.5">
      <c r="A48" s="238"/>
      <c r="B48" s="228" t="s">
        <v>85</v>
      </c>
      <c r="C48" s="176"/>
      <c r="D48" s="176"/>
      <c r="E48" s="177" t="s">
        <v>280</v>
      </c>
      <c r="F48" s="197">
        <f>F50</f>
        <v>200</v>
      </c>
      <c r="G48" s="18">
        <f aca="true" t="shared" si="4" ref="G48:H50">G49</f>
        <v>100</v>
      </c>
      <c r="H48" s="18">
        <f t="shared" si="4"/>
        <v>0</v>
      </c>
      <c r="I48" s="18">
        <f t="shared" si="1"/>
        <v>-100</v>
      </c>
      <c r="J48" s="18">
        <f t="shared" si="0"/>
        <v>0</v>
      </c>
      <c r="N48" s="13"/>
      <c r="O48" s="13"/>
    </row>
    <row r="49" spans="1:15" ht="25.5">
      <c r="A49" s="15"/>
      <c r="B49" s="228"/>
      <c r="C49" s="176" t="s">
        <v>274</v>
      </c>
      <c r="D49" s="176"/>
      <c r="E49" s="177" t="s">
        <v>275</v>
      </c>
      <c r="F49" s="197">
        <f>F50</f>
        <v>200</v>
      </c>
      <c r="G49" s="18">
        <f t="shared" si="4"/>
        <v>100</v>
      </c>
      <c r="H49" s="18">
        <f t="shared" si="4"/>
        <v>0</v>
      </c>
      <c r="I49" s="18">
        <f t="shared" si="1"/>
        <v>-100</v>
      </c>
      <c r="J49" s="18">
        <f t="shared" si="0"/>
        <v>0</v>
      </c>
      <c r="N49" s="13"/>
      <c r="O49" s="13"/>
    </row>
    <row r="50" spans="1:15" ht="25.5">
      <c r="A50" s="15"/>
      <c r="B50" s="228"/>
      <c r="C50" s="176" t="s">
        <v>281</v>
      </c>
      <c r="D50" s="176"/>
      <c r="E50" s="177" t="s">
        <v>280</v>
      </c>
      <c r="F50" s="197">
        <f>F51</f>
        <v>200</v>
      </c>
      <c r="G50" s="18">
        <f t="shared" si="4"/>
        <v>100</v>
      </c>
      <c r="H50" s="18">
        <f t="shared" si="4"/>
        <v>0</v>
      </c>
      <c r="I50" s="18">
        <f t="shared" si="1"/>
        <v>-100</v>
      </c>
      <c r="J50" s="18">
        <f t="shared" si="0"/>
        <v>0</v>
      </c>
      <c r="N50" s="13"/>
      <c r="O50" s="13"/>
    </row>
    <row r="51" spans="1:15" ht="12.75">
      <c r="A51" s="15"/>
      <c r="B51" s="228"/>
      <c r="C51" s="176"/>
      <c r="D51" s="176" t="s">
        <v>66</v>
      </c>
      <c r="E51" s="16" t="s">
        <v>67</v>
      </c>
      <c r="F51" s="197">
        <v>200</v>
      </c>
      <c r="G51" s="18">
        <v>100</v>
      </c>
      <c r="H51" s="18">
        <v>0</v>
      </c>
      <c r="I51" s="18">
        <f t="shared" si="1"/>
        <v>-100</v>
      </c>
      <c r="J51" s="18">
        <f t="shared" si="0"/>
        <v>0</v>
      </c>
      <c r="N51" s="13"/>
      <c r="O51" s="13"/>
    </row>
    <row r="52" spans="1:10" s="31" customFormat="1" ht="12.75">
      <c r="A52" s="40"/>
      <c r="B52" s="228" t="s">
        <v>99</v>
      </c>
      <c r="C52" s="176"/>
      <c r="D52" s="176"/>
      <c r="E52" s="177" t="s">
        <v>79</v>
      </c>
      <c r="F52" s="197">
        <f>F53+F64</f>
        <v>519.2</v>
      </c>
      <c r="G52" s="197">
        <f>G53+G64</f>
        <v>121</v>
      </c>
      <c r="H52" s="197">
        <f>H53+H64</f>
        <v>121</v>
      </c>
      <c r="I52" s="18">
        <f t="shared" si="1"/>
        <v>0</v>
      </c>
      <c r="J52" s="18">
        <f t="shared" si="0"/>
        <v>100</v>
      </c>
    </row>
    <row r="53" spans="1:10" s="31" customFormat="1" ht="51">
      <c r="A53" s="40"/>
      <c r="B53" s="228"/>
      <c r="C53" s="176" t="s">
        <v>250</v>
      </c>
      <c r="D53" s="176"/>
      <c r="E53" s="177" t="s">
        <v>251</v>
      </c>
      <c r="F53" s="197">
        <f>F54</f>
        <v>360.6</v>
      </c>
      <c r="G53" s="197">
        <f>G54</f>
        <v>101</v>
      </c>
      <c r="H53" s="197">
        <f>H54</f>
        <v>101</v>
      </c>
      <c r="I53" s="18">
        <f t="shared" si="1"/>
        <v>0</v>
      </c>
      <c r="J53" s="18">
        <f t="shared" si="0"/>
        <v>100</v>
      </c>
    </row>
    <row r="54" spans="1:10" s="31" customFormat="1" ht="38.25">
      <c r="A54" s="40"/>
      <c r="B54" s="228"/>
      <c r="C54" s="176" t="s">
        <v>282</v>
      </c>
      <c r="D54" s="176"/>
      <c r="E54" s="177" t="s">
        <v>283</v>
      </c>
      <c r="F54" s="197">
        <f>F57+F61+F55+F59</f>
        <v>360.6</v>
      </c>
      <c r="G54" s="197">
        <f>G57+G61+G55+G59</f>
        <v>101</v>
      </c>
      <c r="H54" s="197">
        <f>H57+H61+H55+H59</f>
        <v>101</v>
      </c>
      <c r="I54" s="18">
        <f t="shared" si="1"/>
        <v>0</v>
      </c>
      <c r="J54" s="18">
        <f t="shared" si="0"/>
        <v>100</v>
      </c>
    </row>
    <row r="55" spans="1:10" s="31" customFormat="1" ht="38.25">
      <c r="A55" s="40"/>
      <c r="B55" s="228"/>
      <c r="C55" s="176" t="s">
        <v>425</v>
      </c>
      <c r="D55" s="176"/>
      <c r="E55" s="177" t="s">
        <v>424</v>
      </c>
      <c r="F55" s="197">
        <f>F56</f>
        <v>23</v>
      </c>
      <c r="G55" s="197">
        <f>G56</f>
        <v>0</v>
      </c>
      <c r="H55" s="197">
        <f>H56</f>
        <v>0</v>
      </c>
      <c r="I55" s="18">
        <f t="shared" si="1"/>
        <v>0</v>
      </c>
      <c r="J55" s="18" t="e">
        <f t="shared" si="0"/>
        <v>#DIV/0!</v>
      </c>
    </row>
    <row r="56" spans="1:10" s="31" customFormat="1" ht="38.25">
      <c r="A56" s="40"/>
      <c r="B56" s="228"/>
      <c r="C56" s="176"/>
      <c r="D56" s="176" t="s">
        <v>65</v>
      </c>
      <c r="E56" s="177" t="s">
        <v>257</v>
      </c>
      <c r="F56" s="197">
        <v>23</v>
      </c>
      <c r="G56" s="197">
        <v>0</v>
      </c>
      <c r="H56" s="197">
        <v>0</v>
      </c>
      <c r="I56" s="18">
        <f t="shared" si="1"/>
        <v>0</v>
      </c>
      <c r="J56" s="18" t="e">
        <f t="shared" si="0"/>
        <v>#DIV/0!</v>
      </c>
    </row>
    <row r="57" spans="1:15" ht="38.25">
      <c r="A57" s="15"/>
      <c r="B57" s="228"/>
      <c r="C57" s="179" t="s">
        <v>284</v>
      </c>
      <c r="D57" s="15"/>
      <c r="E57" s="178" t="s">
        <v>285</v>
      </c>
      <c r="F57" s="197">
        <f>F58</f>
        <v>129</v>
      </c>
      <c r="G57" s="197">
        <f>G58</f>
        <v>0</v>
      </c>
      <c r="H57" s="197">
        <f>H58</f>
        <v>0</v>
      </c>
      <c r="I57" s="18">
        <f t="shared" si="1"/>
        <v>0</v>
      </c>
      <c r="J57" s="18" t="e">
        <f t="shared" si="0"/>
        <v>#DIV/0!</v>
      </c>
      <c r="N57" s="13"/>
      <c r="O57" s="13"/>
    </row>
    <row r="58" spans="1:15" ht="38.25">
      <c r="A58" s="15"/>
      <c r="B58" s="228"/>
      <c r="C58" s="176"/>
      <c r="D58" s="176" t="s">
        <v>65</v>
      </c>
      <c r="E58" s="177" t="s">
        <v>257</v>
      </c>
      <c r="F58" s="197">
        <v>129</v>
      </c>
      <c r="G58" s="18">
        <v>0</v>
      </c>
      <c r="H58" s="18">
        <v>0</v>
      </c>
      <c r="I58" s="18">
        <f t="shared" si="1"/>
        <v>0</v>
      </c>
      <c r="J58" s="18" t="e">
        <f t="shared" si="0"/>
        <v>#DIV/0!</v>
      </c>
      <c r="N58" s="13"/>
      <c r="O58" s="13"/>
    </row>
    <row r="59" spans="1:15" ht="51">
      <c r="A59" s="236"/>
      <c r="B59" s="228"/>
      <c r="C59" s="176" t="s">
        <v>427</v>
      </c>
      <c r="D59" s="176"/>
      <c r="E59" s="177" t="s">
        <v>426</v>
      </c>
      <c r="F59" s="197">
        <f>F60</f>
        <v>170.7</v>
      </c>
      <c r="G59" s="18">
        <f>G60</f>
        <v>101</v>
      </c>
      <c r="H59" s="18">
        <f>H60</f>
        <v>101</v>
      </c>
      <c r="I59" s="18">
        <f t="shared" si="1"/>
        <v>0</v>
      </c>
      <c r="J59" s="18">
        <f t="shared" si="0"/>
        <v>100</v>
      </c>
      <c r="N59" s="13"/>
      <c r="O59" s="13"/>
    </row>
    <row r="60" spans="1:15" ht="38.25">
      <c r="A60" s="236"/>
      <c r="B60" s="228"/>
      <c r="C60" s="176"/>
      <c r="D60" s="176" t="s">
        <v>65</v>
      </c>
      <c r="E60" s="177" t="s">
        <v>257</v>
      </c>
      <c r="F60" s="197">
        <v>170.7</v>
      </c>
      <c r="G60" s="18">
        <v>101</v>
      </c>
      <c r="H60" s="18">
        <v>101</v>
      </c>
      <c r="I60" s="18">
        <f t="shared" si="1"/>
        <v>0</v>
      </c>
      <c r="J60" s="18">
        <f t="shared" si="0"/>
        <v>100</v>
      </c>
      <c r="N60" s="13"/>
      <c r="O60" s="13"/>
    </row>
    <row r="61" spans="1:15" ht="25.5">
      <c r="A61" s="236"/>
      <c r="B61" s="228"/>
      <c r="C61" s="176" t="s">
        <v>286</v>
      </c>
      <c r="D61" s="176"/>
      <c r="E61" s="177" t="s">
        <v>287</v>
      </c>
      <c r="F61" s="197">
        <f>F62+F63</f>
        <v>37.9</v>
      </c>
      <c r="G61" s="197">
        <f>G62+G63</f>
        <v>0</v>
      </c>
      <c r="H61" s="197">
        <f>H62+H63</f>
        <v>0</v>
      </c>
      <c r="I61" s="18">
        <f t="shared" si="1"/>
        <v>0</v>
      </c>
      <c r="J61" s="18" t="e">
        <f t="shared" si="0"/>
        <v>#DIV/0!</v>
      </c>
      <c r="N61" s="13"/>
      <c r="O61" s="13"/>
    </row>
    <row r="62" spans="1:15" ht="38.25">
      <c r="A62" s="238"/>
      <c r="B62" s="228"/>
      <c r="C62" s="176"/>
      <c r="D62" s="176" t="s">
        <v>65</v>
      </c>
      <c r="E62" s="177" t="s">
        <v>257</v>
      </c>
      <c r="F62" s="197">
        <v>22.9</v>
      </c>
      <c r="G62" s="197">
        <v>0</v>
      </c>
      <c r="H62" s="18">
        <v>0</v>
      </c>
      <c r="I62" s="18">
        <f t="shared" si="1"/>
        <v>0</v>
      </c>
      <c r="J62" s="18" t="e">
        <f t="shared" si="0"/>
        <v>#DIV/0!</v>
      </c>
      <c r="N62" s="13"/>
      <c r="O62" s="13"/>
    </row>
    <row r="63" spans="1:15" ht="12.75">
      <c r="A63" s="15"/>
      <c r="B63" s="228"/>
      <c r="C63" s="176"/>
      <c r="D63" s="176" t="s">
        <v>66</v>
      </c>
      <c r="E63" s="177" t="s">
        <v>67</v>
      </c>
      <c r="F63" s="197">
        <v>15</v>
      </c>
      <c r="G63" s="197">
        <v>0</v>
      </c>
      <c r="H63" s="18">
        <v>0</v>
      </c>
      <c r="I63" s="18">
        <f t="shared" si="1"/>
        <v>0</v>
      </c>
      <c r="J63" s="18" t="e">
        <f t="shared" si="0"/>
        <v>#DIV/0!</v>
      </c>
      <c r="N63" s="13"/>
      <c r="O63" s="13"/>
    </row>
    <row r="64" spans="1:15" ht="25.5">
      <c r="A64" s="15"/>
      <c r="B64" s="228"/>
      <c r="C64" s="176" t="s">
        <v>288</v>
      </c>
      <c r="D64" s="176"/>
      <c r="E64" s="177" t="s">
        <v>275</v>
      </c>
      <c r="F64" s="197">
        <f>F65+F67+F69</f>
        <v>158.6</v>
      </c>
      <c r="G64" s="197">
        <f>G65+G67+G69</f>
        <v>20</v>
      </c>
      <c r="H64" s="197">
        <f>H65+H67+H69</f>
        <v>20</v>
      </c>
      <c r="I64" s="18">
        <f t="shared" si="1"/>
        <v>0</v>
      </c>
      <c r="J64" s="18">
        <f t="shared" si="0"/>
        <v>100</v>
      </c>
      <c r="N64" s="13"/>
      <c r="O64" s="13"/>
    </row>
    <row r="65" spans="1:15" ht="38.25">
      <c r="A65" s="15"/>
      <c r="B65" s="228"/>
      <c r="C65" s="176" t="s">
        <v>289</v>
      </c>
      <c r="D65" s="176"/>
      <c r="E65" s="177" t="s">
        <v>290</v>
      </c>
      <c r="F65" s="197">
        <f>F66</f>
        <v>80</v>
      </c>
      <c r="G65" s="18">
        <f>G66</f>
        <v>0</v>
      </c>
      <c r="H65" s="18">
        <f>H66</f>
        <v>0</v>
      </c>
      <c r="I65" s="18">
        <f t="shared" si="1"/>
        <v>0</v>
      </c>
      <c r="J65" s="18" t="e">
        <f t="shared" si="0"/>
        <v>#DIV/0!</v>
      </c>
      <c r="N65" s="13"/>
      <c r="O65" s="13"/>
    </row>
    <row r="66" spans="1:15" ht="12.75">
      <c r="A66" s="15"/>
      <c r="B66" s="228"/>
      <c r="C66" s="176"/>
      <c r="D66" s="176" t="s">
        <v>66</v>
      </c>
      <c r="E66" s="177" t="s">
        <v>67</v>
      </c>
      <c r="F66" s="197">
        <v>80</v>
      </c>
      <c r="G66" s="18">
        <v>0</v>
      </c>
      <c r="H66" s="18">
        <v>0</v>
      </c>
      <c r="I66" s="18">
        <f t="shared" si="1"/>
        <v>0</v>
      </c>
      <c r="J66" s="18" t="e">
        <f t="shared" si="0"/>
        <v>#DIV/0!</v>
      </c>
      <c r="N66" s="13"/>
      <c r="O66" s="13"/>
    </row>
    <row r="67" spans="1:15" ht="25.5">
      <c r="A67" s="15"/>
      <c r="B67" s="230"/>
      <c r="C67" s="176" t="s">
        <v>291</v>
      </c>
      <c r="D67" s="176"/>
      <c r="E67" s="177" t="s">
        <v>30</v>
      </c>
      <c r="F67" s="197">
        <f>F68</f>
        <v>20</v>
      </c>
      <c r="G67" s="18">
        <f>G68</f>
        <v>20</v>
      </c>
      <c r="H67" s="18">
        <f>H68</f>
        <v>20</v>
      </c>
      <c r="I67" s="18">
        <f t="shared" si="1"/>
        <v>0</v>
      </c>
      <c r="J67" s="18">
        <f t="shared" si="0"/>
        <v>100</v>
      </c>
      <c r="N67" s="13"/>
      <c r="O67" s="13"/>
    </row>
    <row r="68" spans="1:15" ht="12.75">
      <c r="A68" s="15"/>
      <c r="B68" s="228"/>
      <c r="C68" s="176"/>
      <c r="D68" s="176" t="s">
        <v>66</v>
      </c>
      <c r="E68" s="177" t="s">
        <v>67</v>
      </c>
      <c r="F68" s="197">
        <v>20</v>
      </c>
      <c r="G68" s="18">
        <v>20</v>
      </c>
      <c r="H68" s="18">
        <v>20</v>
      </c>
      <c r="I68" s="18">
        <f t="shared" si="1"/>
        <v>0</v>
      </c>
      <c r="J68" s="18">
        <f t="shared" si="0"/>
        <v>100</v>
      </c>
      <c r="N68" s="13"/>
      <c r="O68" s="13"/>
    </row>
    <row r="69" spans="1:15" ht="25.5">
      <c r="A69" s="15"/>
      <c r="B69" s="228"/>
      <c r="C69" s="180" t="s">
        <v>292</v>
      </c>
      <c r="D69" s="180"/>
      <c r="E69" s="181" t="s">
        <v>24</v>
      </c>
      <c r="F69" s="18">
        <f>F70</f>
        <v>58.6</v>
      </c>
      <c r="G69" s="18">
        <f aca="true" t="shared" si="5" ref="G69:J70">G70</f>
        <v>0</v>
      </c>
      <c r="H69" s="18">
        <f t="shared" si="5"/>
        <v>0</v>
      </c>
      <c r="I69" s="18">
        <f t="shared" si="1"/>
        <v>0</v>
      </c>
      <c r="J69" s="18">
        <f t="shared" si="5"/>
        <v>48.3</v>
      </c>
      <c r="N69" s="13"/>
      <c r="O69" s="13"/>
    </row>
    <row r="70" spans="1:15" ht="41.25" customHeight="1">
      <c r="A70" s="15"/>
      <c r="B70" s="228"/>
      <c r="C70" s="176"/>
      <c r="D70" s="180" t="s">
        <v>65</v>
      </c>
      <c r="E70" s="181" t="s">
        <v>257</v>
      </c>
      <c r="F70" s="18">
        <v>58.6</v>
      </c>
      <c r="G70" s="18">
        <v>0</v>
      </c>
      <c r="H70" s="18">
        <v>0</v>
      </c>
      <c r="I70" s="18">
        <f t="shared" si="1"/>
        <v>0</v>
      </c>
      <c r="J70" s="18">
        <f t="shared" si="5"/>
        <v>48.3</v>
      </c>
      <c r="N70" s="13"/>
      <c r="O70" s="13"/>
    </row>
    <row r="71" spans="1:15" ht="12" customHeight="1">
      <c r="A71" s="15"/>
      <c r="B71" s="229" t="s">
        <v>3</v>
      </c>
      <c r="C71" s="99"/>
      <c r="D71" s="99"/>
      <c r="E71" s="195" t="s">
        <v>4</v>
      </c>
      <c r="F71" s="30">
        <f aca="true" t="shared" si="6" ref="F71:H75">F72</f>
        <v>186.2</v>
      </c>
      <c r="G71" s="30">
        <f t="shared" si="6"/>
        <v>92.8</v>
      </c>
      <c r="H71" s="30">
        <f t="shared" si="6"/>
        <v>44.8</v>
      </c>
      <c r="I71" s="17">
        <f t="shared" si="1"/>
        <v>-48</v>
      </c>
      <c r="J71" s="17">
        <f>H71/G71*100</f>
        <v>48.3</v>
      </c>
      <c r="N71" s="13"/>
      <c r="O71" s="13"/>
    </row>
    <row r="72" spans="1:15" ht="15" customHeight="1">
      <c r="A72" s="15"/>
      <c r="B72" s="228" t="s">
        <v>5</v>
      </c>
      <c r="C72" s="176"/>
      <c r="D72" s="176"/>
      <c r="E72" s="182" t="s">
        <v>6</v>
      </c>
      <c r="F72" s="197">
        <f t="shared" si="6"/>
        <v>186.2</v>
      </c>
      <c r="G72" s="18">
        <f t="shared" si="6"/>
        <v>92.8</v>
      </c>
      <c r="H72" s="18">
        <f t="shared" si="6"/>
        <v>44.8</v>
      </c>
      <c r="I72" s="18">
        <f t="shared" si="1"/>
        <v>-48</v>
      </c>
      <c r="J72" s="18">
        <f>J73</f>
        <v>99.5</v>
      </c>
      <c r="N72" s="13"/>
      <c r="O72" s="13"/>
    </row>
    <row r="73" spans="1:15" ht="51">
      <c r="A73" s="238"/>
      <c r="B73" s="228"/>
      <c r="C73" s="176" t="s">
        <v>250</v>
      </c>
      <c r="D73" s="176"/>
      <c r="E73" s="182" t="s">
        <v>251</v>
      </c>
      <c r="F73" s="197">
        <f t="shared" si="6"/>
        <v>186.2</v>
      </c>
      <c r="G73" s="18">
        <f t="shared" si="6"/>
        <v>92.8</v>
      </c>
      <c r="H73" s="18">
        <f t="shared" si="6"/>
        <v>44.8</v>
      </c>
      <c r="I73" s="18">
        <f t="shared" si="1"/>
        <v>-48</v>
      </c>
      <c r="J73" s="18">
        <f>J77</f>
        <v>99.5</v>
      </c>
      <c r="N73" s="13"/>
      <c r="O73" s="13"/>
    </row>
    <row r="74" spans="1:15" ht="38.25">
      <c r="A74" s="15"/>
      <c r="B74" s="228"/>
      <c r="C74" s="176" t="s">
        <v>252</v>
      </c>
      <c r="D74" s="176"/>
      <c r="E74" s="182" t="s">
        <v>293</v>
      </c>
      <c r="F74" s="197">
        <f t="shared" si="6"/>
        <v>186.2</v>
      </c>
      <c r="G74" s="18">
        <f t="shared" si="6"/>
        <v>92.8</v>
      </c>
      <c r="H74" s="18">
        <f t="shared" si="6"/>
        <v>44.8</v>
      </c>
      <c r="I74" s="18">
        <f t="shared" si="1"/>
        <v>-48</v>
      </c>
      <c r="J74" s="18">
        <f>H74/G74*100</f>
        <v>48.3</v>
      </c>
      <c r="N74" s="13"/>
      <c r="O74" s="13"/>
    </row>
    <row r="75" spans="1:15" ht="38.25">
      <c r="A75" s="238"/>
      <c r="B75" s="228"/>
      <c r="C75" s="176" t="s">
        <v>294</v>
      </c>
      <c r="D75" s="176"/>
      <c r="E75" s="182" t="s">
        <v>293</v>
      </c>
      <c r="F75" s="197">
        <f t="shared" si="6"/>
        <v>186.2</v>
      </c>
      <c r="G75" s="18">
        <f t="shared" si="6"/>
        <v>92.8</v>
      </c>
      <c r="H75" s="18">
        <f t="shared" si="6"/>
        <v>44.8</v>
      </c>
      <c r="I75" s="18">
        <f t="shared" si="1"/>
        <v>-48</v>
      </c>
      <c r="J75" s="18">
        <f>J76</f>
        <v>99.5</v>
      </c>
      <c r="N75" s="13"/>
      <c r="O75" s="13"/>
    </row>
    <row r="76" spans="1:15" ht="76.5">
      <c r="A76" s="15"/>
      <c r="B76" s="228"/>
      <c r="C76" s="176"/>
      <c r="D76" s="176" t="s">
        <v>64</v>
      </c>
      <c r="E76" s="177" t="s">
        <v>164</v>
      </c>
      <c r="F76" s="197">
        <v>186.2</v>
      </c>
      <c r="G76" s="18">
        <v>92.8</v>
      </c>
      <c r="H76" s="18">
        <v>44.8</v>
      </c>
      <c r="I76" s="18">
        <f t="shared" si="1"/>
        <v>-48</v>
      </c>
      <c r="J76" s="18">
        <f>J77</f>
        <v>99.5</v>
      </c>
      <c r="N76" s="13"/>
      <c r="O76" s="13"/>
    </row>
    <row r="77" spans="1:15" ht="25.5">
      <c r="A77" s="15"/>
      <c r="B77" s="229" t="s">
        <v>25</v>
      </c>
      <c r="C77" s="99"/>
      <c r="D77" s="99"/>
      <c r="E77" s="174" t="s">
        <v>73</v>
      </c>
      <c r="F77" s="30">
        <f>F78</f>
        <v>3381</v>
      </c>
      <c r="G77" s="30">
        <f>G78</f>
        <v>1690.5</v>
      </c>
      <c r="H77" s="30">
        <f>H78</f>
        <v>1682</v>
      </c>
      <c r="I77" s="17">
        <f t="shared" si="1"/>
        <v>-8.5</v>
      </c>
      <c r="J77" s="17">
        <f>H77/G77*100</f>
        <v>99.5</v>
      </c>
      <c r="N77" s="13"/>
      <c r="O77" s="13"/>
    </row>
    <row r="78" spans="1:15" ht="12.75">
      <c r="A78" s="15"/>
      <c r="B78" s="228" t="s">
        <v>0</v>
      </c>
      <c r="C78" s="176"/>
      <c r="D78" s="176"/>
      <c r="E78" s="178" t="s">
        <v>1</v>
      </c>
      <c r="F78" s="197">
        <f>F79</f>
        <v>3381</v>
      </c>
      <c r="G78" s="18">
        <f aca="true" t="shared" si="7" ref="G78:J79">G79</f>
        <v>1690.5</v>
      </c>
      <c r="H78" s="18">
        <f t="shared" si="7"/>
        <v>1682</v>
      </c>
      <c r="I78" s="18">
        <f t="shared" si="1"/>
        <v>-8.5</v>
      </c>
      <c r="J78" s="18">
        <f t="shared" si="7"/>
        <v>99.5</v>
      </c>
      <c r="N78" s="13"/>
      <c r="O78" s="13"/>
    </row>
    <row r="79" spans="1:15" ht="38.25">
      <c r="A79" s="15"/>
      <c r="B79" s="229"/>
      <c r="C79" s="176" t="s">
        <v>269</v>
      </c>
      <c r="D79" s="176"/>
      <c r="E79" s="200" t="s">
        <v>295</v>
      </c>
      <c r="F79" s="197">
        <f>F80</f>
        <v>3381</v>
      </c>
      <c r="G79" s="18">
        <f t="shared" si="7"/>
        <v>1690.5</v>
      </c>
      <c r="H79" s="18">
        <f t="shared" si="7"/>
        <v>1682</v>
      </c>
      <c r="I79" s="18">
        <f t="shared" si="1"/>
        <v>-8.5</v>
      </c>
      <c r="J79" s="18">
        <f t="shared" si="7"/>
        <v>99.5</v>
      </c>
      <c r="N79" s="13"/>
      <c r="O79" s="13"/>
    </row>
    <row r="80" spans="1:15" ht="38.25">
      <c r="A80" s="15"/>
      <c r="B80" s="228"/>
      <c r="C80" s="176" t="s">
        <v>296</v>
      </c>
      <c r="D80" s="15"/>
      <c r="E80" s="183" t="s">
        <v>297</v>
      </c>
      <c r="F80" s="197">
        <f>F82</f>
        <v>3381</v>
      </c>
      <c r="G80" s="197">
        <f>G82</f>
        <v>1690.5</v>
      </c>
      <c r="H80" s="197">
        <f>H82</f>
        <v>1682</v>
      </c>
      <c r="I80" s="18">
        <f t="shared" si="1"/>
        <v>-8.5</v>
      </c>
      <c r="J80" s="18">
        <f>H80/G80*100</f>
        <v>99.5</v>
      </c>
      <c r="N80" s="13"/>
      <c r="O80" s="13"/>
    </row>
    <row r="81" spans="1:15" ht="25.5">
      <c r="A81" s="236"/>
      <c r="B81" s="228"/>
      <c r="C81" s="176" t="s">
        <v>298</v>
      </c>
      <c r="E81" s="183" t="s">
        <v>299</v>
      </c>
      <c r="F81" s="197">
        <f>F82</f>
        <v>3381</v>
      </c>
      <c r="G81" s="18">
        <f aca="true" t="shared" si="8" ref="G81:H86">G82</f>
        <v>1690.5</v>
      </c>
      <c r="H81" s="18">
        <f t="shared" si="8"/>
        <v>1682</v>
      </c>
      <c r="I81" s="18">
        <f aca="true" t="shared" si="9" ref="I81:I153">H81-G81</f>
        <v>-8.5</v>
      </c>
      <c r="J81" s="18">
        <f t="shared" si="0"/>
        <v>99.5</v>
      </c>
      <c r="N81" s="13"/>
      <c r="O81" s="13"/>
    </row>
    <row r="82" spans="1:15" ht="38.25">
      <c r="A82" s="238"/>
      <c r="B82" s="228"/>
      <c r="C82" s="176"/>
      <c r="D82" s="176" t="s">
        <v>65</v>
      </c>
      <c r="E82" s="177" t="s">
        <v>257</v>
      </c>
      <c r="F82" s="197">
        <v>3381</v>
      </c>
      <c r="G82" s="18">
        <v>1690.5</v>
      </c>
      <c r="H82" s="18">
        <v>1682</v>
      </c>
      <c r="I82" s="18">
        <f t="shared" si="9"/>
        <v>-8.5</v>
      </c>
      <c r="J82" s="18">
        <f t="shared" si="0"/>
        <v>99.5</v>
      </c>
      <c r="N82" s="13"/>
      <c r="O82" s="13"/>
    </row>
    <row r="83" spans="1:15" ht="12.75">
      <c r="A83" s="15"/>
      <c r="B83" s="229" t="s">
        <v>56</v>
      </c>
      <c r="C83" s="99"/>
      <c r="D83" s="99"/>
      <c r="E83" s="174" t="s">
        <v>57</v>
      </c>
      <c r="F83" s="30">
        <f>F84+F99</f>
        <v>9638.4</v>
      </c>
      <c r="G83" s="30">
        <f>G84+G99</f>
        <v>2676.7</v>
      </c>
      <c r="H83" s="30">
        <f>H84+H99</f>
        <v>2676.7</v>
      </c>
      <c r="I83" s="17">
        <f t="shared" si="9"/>
        <v>0</v>
      </c>
      <c r="J83" s="17">
        <f t="shared" si="0"/>
        <v>100</v>
      </c>
      <c r="N83" s="13"/>
      <c r="O83" s="13"/>
    </row>
    <row r="84" spans="1:15" ht="12.75">
      <c r="A84" s="15"/>
      <c r="B84" s="228" t="s">
        <v>143</v>
      </c>
      <c r="C84" s="176"/>
      <c r="D84" s="176"/>
      <c r="E84" s="177" t="s">
        <v>144</v>
      </c>
      <c r="F84" s="197">
        <f>F85</f>
        <v>8517.4</v>
      </c>
      <c r="G84" s="18">
        <f t="shared" si="8"/>
        <v>2050.7</v>
      </c>
      <c r="H84" s="18">
        <f t="shared" si="8"/>
        <v>2050.7</v>
      </c>
      <c r="I84" s="18">
        <f t="shared" si="9"/>
        <v>0</v>
      </c>
      <c r="J84" s="18">
        <f t="shared" si="0"/>
        <v>100</v>
      </c>
      <c r="N84" s="13"/>
      <c r="O84" s="13"/>
    </row>
    <row r="85" spans="1:15" ht="51">
      <c r="A85" s="15"/>
      <c r="B85" s="228"/>
      <c r="C85" s="176" t="s">
        <v>300</v>
      </c>
      <c r="D85" s="176"/>
      <c r="E85" s="177" t="s">
        <v>301</v>
      </c>
      <c r="F85" s="197">
        <f>F86+F96</f>
        <v>8517.4</v>
      </c>
      <c r="G85" s="197">
        <f>G86+G100</f>
        <v>2050.7</v>
      </c>
      <c r="H85" s="197">
        <f>H86+H96</f>
        <v>2050.7</v>
      </c>
      <c r="I85" s="18">
        <f t="shared" si="9"/>
        <v>0</v>
      </c>
      <c r="J85" s="18">
        <f t="shared" si="0"/>
        <v>100</v>
      </c>
      <c r="N85" s="13"/>
      <c r="O85" s="13"/>
    </row>
    <row r="86" spans="1:15" ht="25.5">
      <c r="A86" s="15"/>
      <c r="B86" s="228"/>
      <c r="C86" s="176" t="s">
        <v>302</v>
      </c>
      <c r="D86" s="176"/>
      <c r="E86" s="177" t="s">
        <v>303</v>
      </c>
      <c r="F86" s="197">
        <f>F87</f>
        <v>8418.4</v>
      </c>
      <c r="G86" s="197">
        <f t="shared" si="8"/>
        <v>2050.7</v>
      </c>
      <c r="H86" s="197">
        <f t="shared" si="8"/>
        <v>2050.7</v>
      </c>
      <c r="I86" s="18">
        <f t="shared" si="9"/>
        <v>0</v>
      </c>
      <c r="J86" s="18">
        <f t="shared" si="0"/>
        <v>100</v>
      </c>
      <c r="N86" s="13"/>
      <c r="O86" s="13"/>
    </row>
    <row r="87" spans="1:15" ht="38.25">
      <c r="A87" s="15"/>
      <c r="B87" s="228"/>
      <c r="C87" s="176" t="s">
        <v>304</v>
      </c>
      <c r="D87" s="176"/>
      <c r="E87" s="177" t="s">
        <v>305</v>
      </c>
      <c r="F87" s="197">
        <f>F88+F90+F92+F94</f>
        <v>8418.4</v>
      </c>
      <c r="G87" s="197">
        <f>G88+G90+G92+G94</f>
        <v>2050.7</v>
      </c>
      <c r="H87" s="197">
        <f>H88+H90+H92+H94</f>
        <v>2050.7</v>
      </c>
      <c r="I87" s="18">
        <f t="shared" si="9"/>
        <v>0</v>
      </c>
      <c r="J87" s="18">
        <f t="shared" si="0"/>
        <v>100</v>
      </c>
      <c r="N87" s="13"/>
      <c r="O87" s="13"/>
    </row>
    <row r="88" spans="1:15" ht="25.5">
      <c r="A88" s="15"/>
      <c r="B88" s="228"/>
      <c r="C88" s="176" t="s">
        <v>306</v>
      </c>
      <c r="D88" s="176"/>
      <c r="E88" s="177" t="s">
        <v>307</v>
      </c>
      <c r="F88" s="197">
        <f>F89</f>
        <v>3208.4</v>
      </c>
      <c r="G88" s="197">
        <f>G89</f>
        <v>1951.9</v>
      </c>
      <c r="H88" s="197">
        <f>H89</f>
        <v>1951.9</v>
      </c>
      <c r="I88" s="18">
        <f t="shared" si="9"/>
        <v>0</v>
      </c>
      <c r="J88" s="18">
        <f aca="true" t="shared" si="10" ref="J88:J159">H88/G88*100</f>
        <v>100</v>
      </c>
      <c r="N88" s="13"/>
      <c r="O88" s="13"/>
    </row>
    <row r="89" spans="1:15" ht="38.25">
      <c r="A89" s="15"/>
      <c r="B89" s="228"/>
      <c r="C89" s="176"/>
      <c r="D89" s="176" t="s">
        <v>65</v>
      </c>
      <c r="E89" s="177" t="s">
        <v>257</v>
      </c>
      <c r="F89" s="197">
        <v>3208.4</v>
      </c>
      <c r="G89" s="197">
        <v>1951.9</v>
      </c>
      <c r="H89" s="197">
        <v>1951.9</v>
      </c>
      <c r="I89" s="18">
        <f t="shared" si="9"/>
        <v>0</v>
      </c>
      <c r="J89" s="18">
        <f t="shared" si="10"/>
        <v>100</v>
      </c>
      <c r="N89" s="13"/>
      <c r="O89" s="13"/>
    </row>
    <row r="90" spans="1:15" ht="25.5">
      <c r="A90" s="236"/>
      <c r="B90" s="228"/>
      <c r="C90" s="176" t="s">
        <v>308</v>
      </c>
      <c r="D90" s="176"/>
      <c r="E90" s="177" t="s">
        <v>309</v>
      </c>
      <c r="F90" s="197">
        <f>F91</f>
        <v>303.6</v>
      </c>
      <c r="G90" s="197">
        <f>G91</f>
        <v>98.8</v>
      </c>
      <c r="H90" s="197">
        <f>H91</f>
        <v>98.8</v>
      </c>
      <c r="I90" s="18">
        <f t="shared" si="9"/>
        <v>0</v>
      </c>
      <c r="J90" s="18">
        <f t="shared" si="10"/>
        <v>100</v>
      </c>
      <c r="N90" s="13"/>
      <c r="O90" s="13"/>
    </row>
    <row r="91" spans="1:15" ht="42" customHeight="1">
      <c r="A91" s="238"/>
      <c r="B91" s="228"/>
      <c r="C91" s="99"/>
      <c r="D91" s="176" t="s">
        <v>65</v>
      </c>
      <c r="E91" s="177" t="s">
        <v>257</v>
      </c>
      <c r="F91" s="197">
        <v>303.6</v>
      </c>
      <c r="G91" s="18">
        <v>98.8</v>
      </c>
      <c r="H91" s="18">
        <v>98.8</v>
      </c>
      <c r="I91" s="18">
        <f t="shared" si="9"/>
        <v>0</v>
      </c>
      <c r="J91" s="18">
        <f t="shared" si="10"/>
        <v>100</v>
      </c>
      <c r="N91" s="13"/>
      <c r="O91" s="13"/>
    </row>
    <row r="92" spans="1:15" ht="29.25" customHeight="1">
      <c r="A92" s="15"/>
      <c r="B92" s="228"/>
      <c r="C92" s="176" t="s">
        <v>310</v>
      </c>
      <c r="D92" s="99"/>
      <c r="E92" s="177" t="s">
        <v>311</v>
      </c>
      <c r="F92" s="197">
        <f>F93</f>
        <v>2274.4</v>
      </c>
      <c r="G92" s="197">
        <f>G93</f>
        <v>0</v>
      </c>
      <c r="H92" s="197">
        <f>H93</f>
        <v>0</v>
      </c>
      <c r="I92" s="18">
        <f t="shared" si="9"/>
        <v>0</v>
      </c>
      <c r="J92" s="18" t="e">
        <f t="shared" si="10"/>
        <v>#DIV/0!</v>
      </c>
      <c r="N92" s="13"/>
      <c r="O92" s="13"/>
    </row>
    <row r="93" spans="1:15" ht="38.25">
      <c r="A93" s="15"/>
      <c r="B93" s="228"/>
      <c r="C93" s="99"/>
      <c r="D93" s="176" t="s">
        <v>65</v>
      </c>
      <c r="E93" s="177" t="s">
        <v>257</v>
      </c>
      <c r="F93" s="197">
        <v>2274.4</v>
      </c>
      <c r="G93" s="18">
        <v>0</v>
      </c>
      <c r="H93" s="18">
        <v>0</v>
      </c>
      <c r="I93" s="18">
        <f t="shared" si="9"/>
        <v>0</v>
      </c>
      <c r="J93" s="18" t="e">
        <f t="shared" si="10"/>
        <v>#DIV/0!</v>
      </c>
      <c r="N93" s="13"/>
      <c r="O93" s="13"/>
    </row>
    <row r="94" spans="1:15" ht="76.5" customHeight="1">
      <c r="A94" s="238"/>
      <c r="B94" s="228"/>
      <c r="C94" s="179" t="s">
        <v>387</v>
      </c>
      <c r="D94" s="180"/>
      <c r="E94" s="184" t="s">
        <v>386</v>
      </c>
      <c r="F94" s="18">
        <f>F95</f>
        <v>2632</v>
      </c>
      <c r="G94" s="18">
        <f>G95</f>
        <v>0</v>
      </c>
      <c r="H94" s="18">
        <f>H95</f>
        <v>0</v>
      </c>
      <c r="I94" s="18">
        <f t="shared" si="9"/>
        <v>0</v>
      </c>
      <c r="J94" s="18" t="e">
        <f t="shared" si="10"/>
        <v>#DIV/0!</v>
      </c>
      <c r="N94" s="13"/>
      <c r="O94" s="13"/>
    </row>
    <row r="95" spans="1:10" s="31" customFormat="1" ht="12.75">
      <c r="A95" s="40"/>
      <c r="B95" s="228"/>
      <c r="C95" s="180"/>
      <c r="D95" s="180" t="s">
        <v>107</v>
      </c>
      <c r="E95" s="184" t="s">
        <v>91</v>
      </c>
      <c r="F95" s="18">
        <v>2632</v>
      </c>
      <c r="G95" s="197">
        <v>0</v>
      </c>
      <c r="H95" s="197">
        <v>0</v>
      </c>
      <c r="I95" s="18">
        <f t="shared" si="9"/>
        <v>0</v>
      </c>
      <c r="J95" s="18" t="e">
        <f t="shared" si="10"/>
        <v>#DIV/0!</v>
      </c>
    </row>
    <row r="96" spans="1:10" s="31" customFormat="1" ht="38.25">
      <c r="A96" s="40"/>
      <c r="B96" s="228"/>
      <c r="C96" s="180" t="s">
        <v>430</v>
      </c>
      <c r="D96" s="180"/>
      <c r="E96" s="184" t="s">
        <v>431</v>
      </c>
      <c r="F96" s="18">
        <f aca="true" t="shared" si="11" ref="F96:H97">F97</f>
        <v>99</v>
      </c>
      <c r="G96" s="197">
        <f t="shared" si="11"/>
        <v>0</v>
      </c>
      <c r="H96" s="197">
        <f t="shared" si="11"/>
        <v>0</v>
      </c>
      <c r="I96" s="18">
        <f t="shared" si="9"/>
        <v>0</v>
      </c>
      <c r="J96" s="18" t="e">
        <f t="shared" si="10"/>
        <v>#DIV/0!</v>
      </c>
    </row>
    <row r="97" spans="1:10" s="31" customFormat="1" ht="38.25">
      <c r="A97" s="40"/>
      <c r="B97" s="228"/>
      <c r="C97" s="176" t="s">
        <v>428</v>
      </c>
      <c r="D97" s="99"/>
      <c r="E97" s="177" t="s">
        <v>429</v>
      </c>
      <c r="F97" s="18">
        <f t="shared" si="11"/>
        <v>99</v>
      </c>
      <c r="G97" s="197">
        <f t="shared" si="11"/>
        <v>0</v>
      </c>
      <c r="H97" s="197">
        <f t="shared" si="11"/>
        <v>0</v>
      </c>
      <c r="I97" s="18">
        <f t="shared" si="9"/>
        <v>0</v>
      </c>
      <c r="J97" s="18" t="e">
        <f t="shared" si="10"/>
        <v>#DIV/0!</v>
      </c>
    </row>
    <row r="98" spans="1:10" s="31" customFormat="1" ht="38.25">
      <c r="A98" s="40"/>
      <c r="B98" s="228"/>
      <c r="C98" s="99"/>
      <c r="D98" s="176" t="s">
        <v>65</v>
      </c>
      <c r="E98" s="177" t="s">
        <v>257</v>
      </c>
      <c r="F98" s="18">
        <v>99</v>
      </c>
      <c r="G98" s="197">
        <v>0</v>
      </c>
      <c r="H98" s="197">
        <v>0</v>
      </c>
      <c r="I98" s="18">
        <f t="shared" si="9"/>
        <v>0</v>
      </c>
      <c r="J98" s="18" t="e">
        <f t="shared" si="10"/>
        <v>#DIV/0!</v>
      </c>
    </row>
    <row r="99" spans="1:15" ht="25.5">
      <c r="A99" s="15"/>
      <c r="B99" s="228" t="s">
        <v>18</v>
      </c>
      <c r="C99" s="176"/>
      <c r="D99" s="176"/>
      <c r="E99" s="177" t="s">
        <v>19</v>
      </c>
      <c r="F99" s="197">
        <f>F100+F104</f>
        <v>1121</v>
      </c>
      <c r="G99" s="197">
        <f>G100+G104</f>
        <v>626</v>
      </c>
      <c r="H99" s="197">
        <f>H100+H104</f>
        <v>626</v>
      </c>
      <c r="I99" s="18">
        <f t="shared" si="9"/>
        <v>0</v>
      </c>
      <c r="J99" s="18">
        <f t="shared" si="10"/>
        <v>100</v>
      </c>
      <c r="N99" s="13"/>
      <c r="O99" s="13"/>
    </row>
    <row r="100" spans="1:15" ht="54" customHeight="1">
      <c r="A100" s="238"/>
      <c r="B100" s="228"/>
      <c r="C100" s="176" t="s">
        <v>312</v>
      </c>
      <c r="D100" s="176"/>
      <c r="E100" s="177" t="s">
        <v>313</v>
      </c>
      <c r="F100" s="197">
        <f aca="true" t="shared" si="12" ref="F100:H102">F101</f>
        <v>21</v>
      </c>
      <c r="G100" s="197">
        <f t="shared" si="12"/>
        <v>0</v>
      </c>
      <c r="H100" s="197">
        <f t="shared" si="12"/>
        <v>0</v>
      </c>
      <c r="I100" s="18">
        <f t="shared" si="9"/>
        <v>0</v>
      </c>
      <c r="J100" s="18" t="e">
        <f t="shared" si="10"/>
        <v>#DIV/0!</v>
      </c>
      <c r="N100" s="13"/>
      <c r="O100" s="13"/>
    </row>
    <row r="101" spans="1:15" ht="25.5">
      <c r="A101" s="15"/>
      <c r="B101" s="228"/>
      <c r="C101" s="176" t="s">
        <v>314</v>
      </c>
      <c r="D101" s="176"/>
      <c r="E101" s="177" t="s">
        <v>315</v>
      </c>
      <c r="F101" s="197">
        <f t="shared" si="12"/>
        <v>21</v>
      </c>
      <c r="G101" s="197">
        <f t="shared" si="12"/>
        <v>0</v>
      </c>
      <c r="H101" s="197">
        <f t="shared" si="12"/>
        <v>0</v>
      </c>
      <c r="I101" s="18">
        <f t="shared" si="9"/>
        <v>0</v>
      </c>
      <c r="J101" s="18" t="e">
        <f t="shared" si="10"/>
        <v>#DIV/0!</v>
      </c>
      <c r="N101" s="13"/>
      <c r="O101" s="13"/>
    </row>
    <row r="102" spans="1:15" ht="25.5">
      <c r="A102" s="15"/>
      <c r="B102" s="228"/>
      <c r="C102" s="176" t="s">
        <v>316</v>
      </c>
      <c r="D102" s="176"/>
      <c r="E102" s="177" t="s">
        <v>50</v>
      </c>
      <c r="F102" s="197">
        <f t="shared" si="12"/>
        <v>21</v>
      </c>
      <c r="G102" s="18">
        <f t="shared" si="12"/>
        <v>0</v>
      </c>
      <c r="H102" s="18">
        <f t="shared" si="12"/>
        <v>0</v>
      </c>
      <c r="I102" s="18">
        <f t="shared" si="9"/>
        <v>0</v>
      </c>
      <c r="J102" s="18" t="e">
        <f t="shared" si="10"/>
        <v>#DIV/0!</v>
      </c>
      <c r="N102" s="13"/>
      <c r="O102" s="13"/>
    </row>
    <row r="103" spans="1:15" ht="12.75">
      <c r="A103" s="238"/>
      <c r="B103" s="228"/>
      <c r="C103" s="176"/>
      <c r="D103" s="176" t="s">
        <v>107</v>
      </c>
      <c r="E103" s="177" t="s">
        <v>91</v>
      </c>
      <c r="F103" s="197">
        <v>21</v>
      </c>
      <c r="G103" s="18">
        <v>0</v>
      </c>
      <c r="H103" s="18">
        <v>0</v>
      </c>
      <c r="I103" s="18">
        <f t="shared" si="9"/>
        <v>0</v>
      </c>
      <c r="J103" s="18" t="e">
        <f t="shared" si="10"/>
        <v>#DIV/0!</v>
      </c>
      <c r="N103" s="13"/>
      <c r="O103" s="13"/>
    </row>
    <row r="104" spans="1:15" ht="51">
      <c r="A104" s="15"/>
      <c r="B104" s="228"/>
      <c r="C104" s="176" t="s">
        <v>250</v>
      </c>
      <c r="D104" s="176"/>
      <c r="E104" s="178" t="s">
        <v>251</v>
      </c>
      <c r="F104" s="197">
        <f>F105</f>
        <v>1100</v>
      </c>
      <c r="G104" s="197">
        <f>G105</f>
        <v>626</v>
      </c>
      <c r="H104" s="197">
        <f>H105</f>
        <v>626</v>
      </c>
      <c r="I104" s="18">
        <f t="shared" si="9"/>
        <v>0</v>
      </c>
      <c r="J104" s="18">
        <f t="shared" si="10"/>
        <v>100</v>
      </c>
      <c r="N104" s="13"/>
      <c r="O104" s="13"/>
    </row>
    <row r="105" spans="1:15" ht="38.25">
      <c r="A105" s="15"/>
      <c r="B105" s="228"/>
      <c r="C105" s="176" t="s">
        <v>319</v>
      </c>
      <c r="D105" s="176"/>
      <c r="E105" s="178" t="s">
        <v>320</v>
      </c>
      <c r="F105" s="197">
        <f>F106+F108</f>
        <v>1100</v>
      </c>
      <c r="G105" s="197">
        <f>G106+G108</f>
        <v>626</v>
      </c>
      <c r="H105" s="197">
        <f>H106+H108</f>
        <v>626</v>
      </c>
      <c r="I105" s="18">
        <f t="shared" si="9"/>
        <v>0</v>
      </c>
      <c r="J105" s="18">
        <f t="shared" si="10"/>
        <v>100</v>
      </c>
      <c r="N105" s="13"/>
      <c r="O105" s="13"/>
    </row>
    <row r="106" spans="1:15" ht="12.75">
      <c r="A106" s="232"/>
      <c r="B106" s="229"/>
      <c r="C106" s="176" t="s">
        <v>321</v>
      </c>
      <c r="D106" s="176"/>
      <c r="E106" s="177" t="s">
        <v>322</v>
      </c>
      <c r="F106" s="197">
        <f>F107</f>
        <v>825</v>
      </c>
      <c r="G106" s="197">
        <f>G107</f>
        <v>616</v>
      </c>
      <c r="H106" s="197">
        <f>H107</f>
        <v>616</v>
      </c>
      <c r="I106" s="18">
        <f t="shared" si="9"/>
        <v>0</v>
      </c>
      <c r="J106" s="18">
        <f t="shared" si="10"/>
        <v>100</v>
      </c>
      <c r="N106" s="13"/>
      <c r="O106" s="13"/>
    </row>
    <row r="107" spans="1:15" ht="38.25">
      <c r="A107" s="15"/>
      <c r="B107" s="228"/>
      <c r="C107" s="176"/>
      <c r="D107" s="176" t="s">
        <v>65</v>
      </c>
      <c r="E107" s="177" t="s">
        <v>257</v>
      </c>
      <c r="F107" s="197">
        <v>825</v>
      </c>
      <c r="G107" s="18">
        <v>616</v>
      </c>
      <c r="H107" s="18">
        <v>616</v>
      </c>
      <c r="I107" s="18">
        <f t="shared" si="9"/>
        <v>0</v>
      </c>
      <c r="J107" s="18">
        <f t="shared" si="10"/>
        <v>100</v>
      </c>
      <c r="N107" s="13"/>
      <c r="O107" s="13"/>
    </row>
    <row r="108" spans="1:15" ht="12.75">
      <c r="A108" s="15"/>
      <c r="B108" s="228"/>
      <c r="C108" s="176" t="s">
        <v>323</v>
      </c>
      <c r="D108" s="176"/>
      <c r="E108" s="177" t="s">
        <v>324</v>
      </c>
      <c r="F108" s="197">
        <f>F109</f>
        <v>275</v>
      </c>
      <c r="G108" s="197">
        <f>G109</f>
        <v>10</v>
      </c>
      <c r="H108" s="197">
        <f>H109</f>
        <v>10</v>
      </c>
      <c r="I108" s="18">
        <f t="shared" si="9"/>
        <v>0</v>
      </c>
      <c r="J108" s="18">
        <f t="shared" si="10"/>
        <v>100</v>
      </c>
      <c r="N108" s="13"/>
      <c r="O108" s="13"/>
    </row>
    <row r="109" spans="1:15" ht="38.25">
      <c r="A109" s="15"/>
      <c r="B109" s="228"/>
      <c r="C109" s="176"/>
      <c r="D109" s="176" t="s">
        <v>65</v>
      </c>
      <c r="E109" s="177" t="s">
        <v>257</v>
      </c>
      <c r="F109" s="197">
        <v>275</v>
      </c>
      <c r="G109" s="197">
        <v>10</v>
      </c>
      <c r="H109" s="18">
        <v>10</v>
      </c>
      <c r="I109" s="18">
        <f t="shared" si="9"/>
        <v>0</v>
      </c>
      <c r="J109" s="18">
        <f t="shared" si="10"/>
        <v>100</v>
      </c>
      <c r="N109" s="13"/>
      <c r="O109" s="13"/>
    </row>
    <row r="110" spans="1:15" ht="15" customHeight="1">
      <c r="A110" s="238"/>
      <c r="B110" s="229" t="s">
        <v>20</v>
      </c>
      <c r="C110" s="99"/>
      <c r="D110" s="99"/>
      <c r="E110" s="174" t="s">
        <v>21</v>
      </c>
      <c r="F110" s="30">
        <f>F111+F122+F131+F148</f>
        <v>12702.8</v>
      </c>
      <c r="G110" s="30">
        <f>G111+G122+G131+G148</f>
        <v>1735.8</v>
      </c>
      <c r="H110" s="30">
        <f>H111+H122+H131+H148</f>
        <v>1735.8</v>
      </c>
      <c r="I110" s="17">
        <f t="shared" si="9"/>
        <v>0</v>
      </c>
      <c r="J110" s="17">
        <f t="shared" si="10"/>
        <v>100</v>
      </c>
      <c r="N110" s="13"/>
      <c r="O110" s="13"/>
    </row>
    <row r="111" spans="1:15" ht="14.25" customHeight="1">
      <c r="A111" s="15"/>
      <c r="B111" s="228" t="s">
        <v>9</v>
      </c>
      <c r="C111" s="176"/>
      <c r="D111" s="176"/>
      <c r="E111" s="177" t="s">
        <v>10</v>
      </c>
      <c r="F111" s="197">
        <f>F112+F118</f>
        <v>1486.8</v>
      </c>
      <c r="G111" s="197">
        <f>G112+G118</f>
        <v>24.7</v>
      </c>
      <c r="H111" s="197">
        <f>H112+H118</f>
        <v>24.7</v>
      </c>
      <c r="I111" s="18">
        <f t="shared" si="9"/>
        <v>0</v>
      </c>
      <c r="J111" s="18">
        <f t="shared" si="10"/>
        <v>100</v>
      </c>
      <c r="N111" s="13"/>
      <c r="O111" s="13"/>
    </row>
    <row r="112" spans="1:10" s="31" customFormat="1" ht="63.75">
      <c r="A112" s="239"/>
      <c r="B112" s="228"/>
      <c r="C112" s="176" t="s">
        <v>325</v>
      </c>
      <c r="D112" s="176"/>
      <c r="E112" s="177" t="s">
        <v>313</v>
      </c>
      <c r="F112" s="197">
        <f>F113</f>
        <v>1402.8</v>
      </c>
      <c r="G112" s="197">
        <f>G113</f>
        <v>0</v>
      </c>
      <c r="H112" s="197">
        <f>H113</f>
        <v>0</v>
      </c>
      <c r="I112" s="18">
        <f t="shared" si="9"/>
        <v>0</v>
      </c>
      <c r="J112" s="18" t="e">
        <f t="shared" si="10"/>
        <v>#DIV/0!</v>
      </c>
    </row>
    <row r="113" spans="1:15" ht="25.5">
      <c r="A113" s="15"/>
      <c r="B113" s="228"/>
      <c r="C113" s="176" t="s">
        <v>326</v>
      </c>
      <c r="D113" s="176"/>
      <c r="E113" s="177" t="s">
        <v>327</v>
      </c>
      <c r="F113" s="197">
        <f>F114+F116</f>
        <v>1402.8</v>
      </c>
      <c r="G113" s="18">
        <f aca="true" t="shared" si="13" ref="G113:H116">G114</f>
        <v>0</v>
      </c>
      <c r="H113" s="18">
        <f t="shared" si="13"/>
        <v>0</v>
      </c>
      <c r="I113" s="18">
        <f t="shared" si="9"/>
        <v>0</v>
      </c>
      <c r="J113" s="18" t="e">
        <f t="shared" si="10"/>
        <v>#DIV/0!</v>
      </c>
      <c r="N113" s="13"/>
      <c r="O113" s="13"/>
    </row>
    <row r="114" spans="1:15" ht="38.25">
      <c r="A114" s="15"/>
      <c r="B114" s="228"/>
      <c r="C114" s="176" t="s">
        <v>328</v>
      </c>
      <c r="D114" s="176"/>
      <c r="E114" s="177" t="s">
        <v>329</v>
      </c>
      <c r="F114" s="197">
        <f>F115</f>
        <v>170.4</v>
      </c>
      <c r="G114" s="18">
        <f t="shared" si="13"/>
        <v>0</v>
      </c>
      <c r="H114" s="18">
        <f t="shared" si="13"/>
        <v>0</v>
      </c>
      <c r="I114" s="18">
        <f t="shared" si="9"/>
        <v>0</v>
      </c>
      <c r="J114" s="18" t="e">
        <f t="shared" si="10"/>
        <v>#DIV/0!</v>
      </c>
      <c r="N114" s="13"/>
      <c r="O114" s="13"/>
    </row>
    <row r="115" spans="1:15" ht="38.25">
      <c r="A115" s="15"/>
      <c r="B115" s="228"/>
      <c r="C115" s="176"/>
      <c r="D115" s="176" t="s">
        <v>68</v>
      </c>
      <c r="E115" s="177" t="s">
        <v>202</v>
      </c>
      <c r="F115" s="197">
        <v>170.4</v>
      </c>
      <c r="G115" s="18">
        <v>0</v>
      </c>
      <c r="H115" s="18">
        <v>0</v>
      </c>
      <c r="I115" s="18">
        <f t="shared" si="9"/>
        <v>0</v>
      </c>
      <c r="J115" s="18" t="e">
        <f t="shared" si="10"/>
        <v>#DIV/0!</v>
      </c>
      <c r="N115" s="13"/>
      <c r="O115" s="13"/>
    </row>
    <row r="116" spans="1:15" ht="25.5" customHeight="1">
      <c r="A116" s="232"/>
      <c r="B116" s="228"/>
      <c r="C116" s="176" t="s">
        <v>330</v>
      </c>
      <c r="D116" s="176"/>
      <c r="E116" s="177" t="s">
        <v>331</v>
      </c>
      <c r="F116" s="197">
        <f>F117</f>
        <v>1232.4</v>
      </c>
      <c r="G116" s="18">
        <f t="shared" si="13"/>
        <v>0</v>
      </c>
      <c r="H116" s="18">
        <f t="shared" si="13"/>
        <v>0</v>
      </c>
      <c r="I116" s="18">
        <f t="shared" si="9"/>
        <v>0</v>
      </c>
      <c r="J116" s="18" t="e">
        <f t="shared" si="10"/>
        <v>#DIV/0!</v>
      </c>
      <c r="N116" s="13"/>
      <c r="O116" s="13"/>
    </row>
    <row r="117" spans="1:15" ht="38.25">
      <c r="A117" s="15"/>
      <c r="B117" s="228"/>
      <c r="C117" s="176"/>
      <c r="D117" s="176" t="s">
        <v>65</v>
      </c>
      <c r="E117" s="177" t="s">
        <v>257</v>
      </c>
      <c r="F117" s="197">
        <v>1232.4</v>
      </c>
      <c r="G117" s="18">
        <v>0</v>
      </c>
      <c r="H117" s="18">
        <v>0</v>
      </c>
      <c r="I117" s="18">
        <f t="shared" si="9"/>
        <v>0</v>
      </c>
      <c r="J117" s="18" t="e">
        <f t="shared" si="10"/>
        <v>#DIV/0!</v>
      </c>
      <c r="N117" s="13"/>
      <c r="O117" s="13"/>
    </row>
    <row r="118" spans="1:15" ht="51">
      <c r="A118" s="238"/>
      <c r="B118" s="228"/>
      <c r="C118" s="176" t="s">
        <v>250</v>
      </c>
      <c r="D118" s="176"/>
      <c r="E118" s="177" t="s">
        <v>251</v>
      </c>
      <c r="F118" s="197">
        <f>F119</f>
        <v>84</v>
      </c>
      <c r="G118" s="18">
        <f aca="true" t="shared" si="14" ref="G118:H120">G119</f>
        <v>24.7</v>
      </c>
      <c r="H118" s="18">
        <f t="shared" si="14"/>
        <v>24.7</v>
      </c>
      <c r="I118" s="18">
        <f t="shared" si="9"/>
        <v>0</v>
      </c>
      <c r="J118" s="18">
        <f t="shared" si="10"/>
        <v>100</v>
      </c>
      <c r="N118" s="13"/>
      <c r="O118" s="13"/>
    </row>
    <row r="119" spans="1:15" ht="38.25">
      <c r="A119" s="15"/>
      <c r="B119" s="228"/>
      <c r="C119" s="176" t="s">
        <v>282</v>
      </c>
      <c r="D119" s="176"/>
      <c r="E119" s="177" t="s">
        <v>283</v>
      </c>
      <c r="F119" s="197">
        <f>F120</f>
        <v>84</v>
      </c>
      <c r="G119" s="18">
        <f>G120</f>
        <v>24.7</v>
      </c>
      <c r="H119" s="18">
        <f>H120</f>
        <v>24.7</v>
      </c>
      <c r="I119" s="18">
        <f t="shared" si="9"/>
        <v>0</v>
      </c>
      <c r="J119" s="18">
        <f t="shared" si="10"/>
        <v>100</v>
      </c>
      <c r="N119" s="13"/>
      <c r="O119" s="13"/>
    </row>
    <row r="120" spans="1:15" ht="63.75">
      <c r="A120" s="15"/>
      <c r="B120" s="228"/>
      <c r="C120" s="176" t="s">
        <v>332</v>
      </c>
      <c r="D120" s="176"/>
      <c r="E120" s="177" t="s">
        <v>333</v>
      </c>
      <c r="F120" s="197">
        <f>F121</f>
        <v>84</v>
      </c>
      <c r="G120" s="18">
        <f t="shared" si="14"/>
        <v>24.7</v>
      </c>
      <c r="H120" s="18">
        <f t="shared" si="14"/>
        <v>24.7</v>
      </c>
      <c r="I120" s="18">
        <f t="shared" si="9"/>
        <v>0</v>
      </c>
      <c r="J120" s="18">
        <f t="shared" si="10"/>
        <v>100</v>
      </c>
      <c r="N120" s="13"/>
      <c r="O120" s="13"/>
    </row>
    <row r="121" spans="1:15" ht="24.75" customHeight="1">
      <c r="A121" s="238"/>
      <c r="B121" s="228"/>
      <c r="C121" s="176"/>
      <c r="D121" s="180" t="s">
        <v>65</v>
      </c>
      <c r="E121" s="177" t="s">
        <v>257</v>
      </c>
      <c r="F121" s="18">
        <v>84</v>
      </c>
      <c r="G121" s="18">
        <v>24.7</v>
      </c>
      <c r="H121" s="18">
        <v>24.7</v>
      </c>
      <c r="I121" s="18">
        <f t="shared" si="9"/>
        <v>0</v>
      </c>
      <c r="J121" s="18">
        <f t="shared" si="10"/>
        <v>100</v>
      </c>
      <c r="N121" s="13"/>
      <c r="O121" s="13"/>
    </row>
    <row r="122" spans="1:15" ht="15">
      <c r="A122" s="15"/>
      <c r="B122" s="228" t="s">
        <v>7</v>
      </c>
      <c r="C122" s="185"/>
      <c r="D122" s="185"/>
      <c r="E122" s="177" t="s">
        <v>8</v>
      </c>
      <c r="F122" s="197">
        <f aca="true" t="shared" si="15" ref="F122:H124">F123</f>
        <v>6430.3</v>
      </c>
      <c r="G122" s="197">
        <f t="shared" si="15"/>
        <v>5</v>
      </c>
      <c r="H122" s="197">
        <f t="shared" si="15"/>
        <v>5</v>
      </c>
      <c r="I122" s="18">
        <f t="shared" si="9"/>
        <v>0</v>
      </c>
      <c r="J122" s="18">
        <f t="shared" si="10"/>
        <v>100</v>
      </c>
      <c r="N122" s="13"/>
      <c r="O122" s="13"/>
    </row>
    <row r="123" spans="1:15" ht="29.25" customHeight="1">
      <c r="A123" s="15"/>
      <c r="B123" s="228"/>
      <c r="C123" s="176" t="s">
        <v>325</v>
      </c>
      <c r="D123" s="176"/>
      <c r="E123" s="177" t="s">
        <v>334</v>
      </c>
      <c r="F123" s="197">
        <f>F124+F128</f>
        <v>6430.3</v>
      </c>
      <c r="G123" s="197">
        <f>G124+G128</f>
        <v>5</v>
      </c>
      <c r="H123" s="197">
        <f>H124+H128</f>
        <v>5</v>
      </c>
      <c r="I123" s="18">
        <f t="shared" si="9"/>
        <v>0</v>
      </c>
      <c r="J123" s="18">
        <f t="shared" si="10"/>
        <v>100</v>
      </c>
      <c r="N123" s="13"/>
      <c r="O123" s="13"/>
    </row>
    <row r="124" spans="1:15" ht="33" customHeight="1">
      <c r="A124" s="236"/>
      <c r="B124" s="228"/>
      <c r="C124" s="180" t="s">
        <v>335</v>
      </c>
      <c r="D124" s="180"/>
      <c r="E124" s="186" t="s">
        <v>336</v>
      </c>
      <c r="F124" s="197">
        <f t="shared" si="15"/>
        <v>6400</v>
      </c>
      <c r="G124" s="197">
        <f t="shared" si="15"/>
        <v>0</v>
      </c>
      <c r="H124" s="197">
        <f t="shared" si="15"/>
        <v>0</v>
      </c>
      <c r="I124" s="18">
        <f t="shared" si="9"/>
        <v>0</v>
      </c>
      <c r="J124" s="18" t="e">
        <f t="shared" si="10"/>
        <v>#DIV/0!</v>
      </c>
      <c r="N124" s="13"/>
      <c r="O124" s="13"/>
    </row>
    <row r="125" spans="1:15" ht="38.25">
      <c r="A125" s="238"/>
      <c r="B125" s="228"/>
      <c r="C125" s="180" t="s">
        <v>337</v>
      </c>
      <c r="D125" s="180"/>
      <c r="E125" s="181" t="s">
        <v>338</v>
      </c>
      <c r="F125" s="197">
        <f>F126+F127</f>
        <v>6400</v>
      </c>
      <c r="G125" s="197">
        <f>G126+G127</f>
        <v>0</v>
      </c>
      <c r="H125" s="197">
        <f>H126+H127</f>
        <v>0</v>
      </c>
      <c r="I125" s="18">
        <f t="shared" si="9"/>
        <v>0</v>
      </c>
      <c r="J125" s="18" t="e">
        <f t="shared" si="10"/>
        <v>#DIV/0!</v>
      </c>
      <c r="N125" s="13"/>
      <c r="O125" s="13"/>
    </row>
    <row r="126" spans="1:15" ht="38.25">
      <c r="A126" s="232"/>
      <c r="B126" s="228"/>
      <c r="C126" s="180"/>
      <c r="D126" s="176" t="s">
        <v>65</v>
      </c>
      <c r="E126" s="177" t="s">
        <v>257</v>
      </c>
      <c r="F126" s="197">
        <v>5000</v>
      </c>
      <c r="G126" s="197">
        <v>0</v>
      </c>
      <c r="H126" s="197">
        <v>0</v>
      </c>
      <c r="I126" s="18">
        <f t="shared" si="9"/>
        <v>0</v>
      </c>
      <c r="J126" s="18" t="e">
        <f t="shared" si="10"/>
        <v>#DIV/0!</v>
      </c>
      <c r="N126" s="13"/>
      <c r="O126" s="13"/>
    </row>
    <row r="127" spans="1:15" ht="12.75">
      <c r="A127" s="15"/>
      <c r="B127" s="228"/>
      <c r="C127" s="180"/>
      <c r="D127" s="180" t="s">
        <v>107</v>
      </c>
      <c r="E127" s="181" t="s">
        <v>91</v>
      </c>
      <c r="F127" s="197">
        <v>1400</v>
      </c>
      <c r="G127" s="197">
        <v>0</v>
      </c>
      <c r="H127" s="197">
        <v>0</v>
      </c>
      <c r="I127" s="18">
        <f t="shared" si="9"/>
        <v>0</v>
      </c>
      <c r="J127" s="18" t="e">
        <f t="shared" si="10"/>
        <v>#DIV/0!</v>
      </c>
      <c r="N127" s="13"/>
      <c r="O127" s="13"/>
    </row>
    <row r="128" spans="1:15" ht="38.25">
      <c r="A128" s="15"/>
      <c r="B128" s="228"/>
      <c r="C128" s="180" t="s">
        <v>435</v>
      </c>
      <c r="D128" s="180"/>
      <c r="E128" s="181" t="s">
        <v>434</v>
      </c>
      <c r="F128" s="197">
        <f aca="true" t="shared" si="16" ref="F128:H129">F129</f>
        <v>30.3</v>
      </c>
      <c r="G128" s="197">
        <f t="shared" si="16"/>
        <v>5</v>
      </c>
      <c r="H128" s="197">
        <f t="shared" si="16"/>
        <v>5</v>
      </c>
      <c r="I128" s="18">
        <f t="shared" si="9"/>
        <v>0</v>
      </c>
      <c r="J128" s="18">
        <f t="shared" si="10"/>
        <v>100</v>
      </c>
      <c r="N128" s="13"/>
      <c r="O128" s="13"/>
    </row>
    <row r="129" spans="1:15" ht="63.75">
      <c r="A129" s="15"/>
      <c r="B129" s="228"/>
      <c r="C129" s="180" t="s">
        <v>432</v>
      </c>
      <c r="D129" s="180"/>
      <c r="E129" s="181" t="s">
        <v>433</v>
      </c>
      <c r="F129" s="197">
        <f t="shared" si="16"/>
        <v>30.3</v>
      </c>
      <c r="G129" s="197">
        <f t="shared" si="16"/>
        <v>5</v>
      </c>
      <c r="H129" s="197">
        <f t="shared" si="16"/>
        <v>5</v>
      </c>
      <c r="I129" s="18">
        <f t="shared" si="9"/>
        <v>0</v>
      </c>
      <c r="J129" s="18">
        <f t="shared" si="10"/>
        <v>100</v>
      </c>
      <c r="N129" s="13"/>
      <c r="O129" s="13"/>
    </row>
    <row r="130" spans="1:15" ht="38.25">
      <c r="A130" s="15"/>
      <c r="B130" s="228"/>
      <c r="C130" s="180"/>
      <c r="D130" s="176" t="s">
        <v>65</v>
      </c>
      <c r="E130" s="177" t="s">
        <v>257</v>
      </c>
      <c r="F130" s="197">
        <v>30.3</v>
      </c>
      <c r="G130" s="197">
        <v>5</v>
      </c>
      <c r="H130" s="197">
        <v>5</v>
      </c>
      <c r="I130" s="18">
        <f t="shared" si="9"/>
        <v>0</v>
      </c>
      <c r="J130" s="18">
        <f t="shared" si="10"/>
        <v>100</v>
      </c>
      <c r="N130" s="13"/>
      <c r="O130" s="13"/>
    </row>
    <row r="131" spans="1:15" ht="14.25" customHeight="1">
      <c r="A131" s="15"/>
      <c r="B131" s="228" t="s">
        <v>27</v>
      </c>
      <c r="C131" s="176"/>
      <c r="D131" s="176"/>
      <c r="E131" s="177" t="s">
        <v>28</v>
      </c>
      <c r="F131" s="197">
        <f>F132+F145</f>
        <v>4259.7</v>
      </c>
      <c r="G131" s="197">
        <f>G132+G145</f>
        <v>1706.1</v>
      </c>
      <c r="H131" s="197">
        <f>H132+H145</f>
        <v>1706.1</v>
      </c>
      <c r="I131" s="18">
        <f t="shared" si="9"/>
        <v>0</v>
      </c>
      <c r="J131" s="18">
        <f t="shared" si="10"/>
        <v>100</v>
      </c>
      <c r="N131" s="13"/>
      <c r="O131" s="13"/>
    </row>
    <row r="132" spans="1:15" ht="38.25" customHeight="1">
      <c r="A132" s="238"/>
      <c r="B132" s="228"/>
      <c r="C132" s="187" t="s">
        <v>317</v>
      </c>
      <c r="D132" s="180"/>
      <c r="E132" s="184" t="s">
        <v>301</v>
      </c>
      <c r="F132" s="197">
        <f aca="true" t="shared" si="17" ref="F132:H133">F133</f>
        <v>4247.8</v>
      </c>
      <c r="G132" s="197">
        <f t="shared" si="17"/>
        <v>1706.1</v>
      </c>
      <c r="H132" s="197">
        <f t="shared" si="17"/>
        <v>1706.1</v>
      </c>
      <c r="I132" s="18">
        <f t="shared" si="9"/>
        <v>0</v>
      </c>
      <c r="J132" s="18">
        <f t="shared" si="10"/>
        <v>100</v>
      </c>
      <c r="N132" s="13"/>
      <c r="O132" s="13"/>
    </row>
    <row r="133" spans="1:15" ht="25.5">
      <c r="A133" s="15"/>
      <c r="B133" s="228"/>
      <c r="C133" s="187" t="s">
        <v>339</v>
      </c>
      <c r="D133" s="180"/>
      <c r="E133" s="188" t="s">
        <v>340</v>
      </c>
      <c r="F133" s="197">
        <f t="shared" si="17"/>
        <v>4247.8</v>
      </c>
      <c r="G133" s="197">
        <f t="shared" si="17"/>
        <v>1706.1</v>
      </c>
      <c r="H133" s="197">
        <f t="shared" si="17"/>
        <v>1706.1</v>
      </c>
      <c r="I133" s="18">
        <f t="shared" si="9"/>
        <v>0</v>
      </c>
      <c r="J133" s="18">
        <f t="shared" si="10"/>
        <v>100</v>
      </c>
      <c r="N133" s="13"/>
      <c r="O133" s="13"/>
    </row>
    <row r="134" spans="1:15" ht="12.75">
      <c r="A134" s="15"/>
      <c r="B134" s="228"/>
      <c r="C134" s="187" t="s">
        <v>341</v>
      </c>
      <c r="D134" s="180"/>
      <c r="E134" s="189" t="s">
        <v>342</v>
      </c>
      <c r="F134" s="197">
        <f>F135+F137+F139+F141+F143</f>
        <v>4247.8</v>
      </c>
      <c r="G134" s="197">
        <f>G135+G137+G139+G141+G143</f>
        <v>1706.1</v>
      </c>
      <c r="H134" s="197">
        <f>H135+H137+H139+H141+H143</f>
        <v>1706.1</v>
      </c>
      <c r="I134" s="18">
        <f t="shared" si="9"/>
        <v>0</v>
      </c>
      <c r="J134" s="18">
        <f t="shared" si="10"/>
        <v>100</v>
      </c>
      <c r="N134" s="13"/>
      <c r="O134" s="13"/>
    </row>
    <row r="135" spans="1:15" ht="12.75">
      <c r="A135" s="238"/>
      <c r="B135" s="228"/>
      <c r="C135" s="187" t="s">
        <v>343</v>
      </c>
      <c r="D135" s="180"/>
      <c r="E135" s="189" t="s">
        <v>344</v>
      </c>
      <c r="F135" s="197">
        <f>F136</f>
        <v>747.3</v>
      </c>
      <c r="G135" s="197">
        <f>G136</f>
        <v>316.2</v>
      </c>
      <c r="H135" s="197">
        <f>H136</f>
        <v>316.2</v>
      </c>
      <c r="I135" s="18">
        <f t="shared" si="9"/>
        <v>0</v>
      </c>
      <c r="J135" s="18">
        <f t="shared" si="10"/>
        <v>100</v>
      </c>
      <c r="N135" s="13"/>
      <c r="O135" s="13"/>
    </row>
    <row r="136" spans="1:15" ht="38.25">
      <c r="A136" s="15"/>
      <c r="B136" s="228"/>
      <c r="C136" s="187"/>
      <c r="D136" s="176" t="s">
        <v>65</v>
      </c>
      <c r="E136" s="177" t="s">
        <v>257</v>
      </c>
      <c r="F136" s="197">
        <v>747.3</v>
      </c>
      <c r="G136" s="197">
        <v>316.2</v>
      </c>
      <c r="H136" s="197">
        <v>316.2</v>
      </c>
      <c r="I136" s="18">
        <f t="shared" si="9"/>
        <v>0</v>
      </c>
      <c r="J136" s="18">
        <f t="shared" si="10"/>
        <v>100</v>
      </c>
      <c r="N136" s="13"/>
      <c r="O136" s="13"/>
    </row>
    <row r="137" spans="1:15" ht="12.75">
      <c r="A137" s="15"/>
      <c r="B137" s="228"/>
      <c r="C137" s="187" t="s">
        <v>345</v>
      </c>
      <c r="D137" s="180"/>
      <c r="E137" s="189" t="s">
        <v>29</v>
      </c>
      <c r="F137" s="197">
        <f>F138</f>
        <v>395.2</v>
      </c>
      <c r="G137" s="197">
        <f>G138</f>
        <v>98.8</v>
      </c>
      <c r="H137" s="197">
        <f>H138</f>
        <v>98.8</v>
      </c>
      <c r="I137" s="18">
        <f t="shared" si="9"/>
        <v>0</v>
      </c>
      <c r="J137" s="18">
        <f t="shared" si="10"/>
        <v>100</v>
      </c>
      <c r="N137" s="13"/>
      <c r="O137" s="13"/>
    </row>
    <row r="138" spans="1:15" ht="38.25">
      <c r="A138" s="238"/>
      <c r="B138" s="228"/>
      <c r="C138" s="176"/>
      <c r="D138" s="176" t="s">
        <v>65</v>
      </c>
      <c r="E138" s="177" t="s">
        <v>257</v>
      </c>
      <c r="F138" s="197">
        <v>395.2</v>
      </c>
      <c r="G138" s="18">
        <v>98.8</v>
      </c>
      <c r="H138" s="18">
        <v>98.8</v>
      </c>
      <c r="I138" s="18">
        <f t="shared" si="9"/>
        <v>0</v>
      </c>
      <c r="J138" s="18">
        <f t="shared" si="10"/>
        <v>100</v>
      </c>
      <c r="N138" s="13"/>
      <c r="O138" s="13"/>
    </row>
    <row r="139" spans="1:15" ht="12.75">
      <c r="A139" s="15"/>
      <c r="B139" s="228"/>
      <c r="C139" s="187" t="s">
        <v>346</v>
      </c>
      <c r="D139" s="180"/>
      <c r="E139" s="189" t="s">
        <v>347</v>
      </c>
      <c r="F139" s="197">
        <f>F140</f>
        <v>2231.3</v>
      </c>
      <c r="G139" s="197">
        <f>G140</f>
        <v>1083.5</v>
      </c>
      <c r="H139" s="197">
        <f>H140</f>
        <v>1083.5</v>
      </c>
      <c r="I139" s="18">
        <f t="shared" si="9"/>
        <v>0</v>
      </c>
      <c r="J139" s="18">
        <f t="shared" si="10"/>
        <v>100</v>
      </c>
      <c r="N139" s="13"/>
      <c r="O139" s="13"/>
    </row>
    <row r="140" spans="1:15" ht="38.25">
      <c r="A140" s="15"/>
      <c r="B140" s="228"/>
      <c r="C140" s="176"/>
      <c r="D140" s="176" t="s">
        <v>65</v>
      </c>
      <c r="E140" s="177" t="s">
        <v>257</v>
      </c>
      <c r="F140" s="197">
        <v>2231.3</v>
      </c>
      <c r="G140" s="18">
        <v>1083.5</v>
      </c>
      <c r="H140" s="18">
        <v>1083.5</v>
      </c>
      <c r="I140" s="18">
        <f t="shared" si="9"/>
        <v>0</v>
      </c>
      <c r="J140" s="18">
        <f t="shared" si="10"/>
        <v>100</v>
      </c>
      <c r="N140" s="13"/>
      <c r="O140" s="13"/>
    </row>
    <row r="141" spans="1:15" ht="25.5">
      <c r="A141" s="238"/>
      <c r="B141" s="229"/>
      <c r="C141" s="187" t="s">
        <v>348</v>
      </c>
      <c r="D141" s="180"/>
      <c r="E141" s="190" t="s">
        <v>2</v>
      </c>
      <c r="F141" s="197">
        <f>F142</f>
        <v>550</v>
      </c>
      <c r="G141" s="197">
        <f>G142</f>
        <v>187.6</v>
      </c>
      <c r="H141" s="197">
        <f>H142</f>
        <v>187.6</v>
      </c>
      <c r="I141" s="18">
        <f t="shared" si="9"/>
        <v>0</v>
      </c>
      <c r="J141" s="18">
        <f t="shared" si="10"/>
        <v>100</v>
      </c>
      <c r="N141" s="13"/>
      <c r="O141" s="13"/>
    </row>
    <row r="142" spans="1:15" ht="38.25">
      <c r="A142" s="15"/>
      <c r="B142" s="228"/>
      <c r="C142" s="176"/>
      <c r="D142" s="180" t="s">
        <v>65</v>
      </c>
      <c r="E142" s="190" t="s">
        <v>257</v>
      </c>
      <c r="F142" s="197">
        <v>550</v>
      </c>
      <c r="G142" s="197">
        <v>187.6</v>
      </c>
      <c r="H142" s="197">
        <v>187.6</v>
      </c>
      <c r="I142" s="18">
        <f t="shared" si="9"/>
        <v>0</v>
      </c>
      <c r="J142" s="18">
        <f t="shared" si="10"/>
        <v>100</v>
      </c>
      <c r="N142" s="13"/>
      <c r="O142" s="13"/>
    </row>
    <row r="143" spans="1:15" ht="25.5">
      <c r="A143" s="236"/>
      <c r="B143" s="228"/>
      <c r="C143" s="187" t="s">
        <v>349</v>
      </c>
      <c r="D143" s="180"/>
      <c r="E143" s="190" t="s">
        <v>350</v>
      </c>
      <c r="F143" s="197">
        <f>F144</f>
        <v>324</v>
      </c>
      <c r="G143" s="18">
        <f>G144</f>
        <v>20</v>
      </c>
      <c r="H143" s="18">
        <f>H144</f>
        <v>20</v>
      </c>
      <c r="I143" s="18">
        <f t="shared" si="9"/>
        <v>0</v>
      </c>
      <c r="J143" s="18">
        <f t="shared" si="10"/>
        <v>100</v>
      </c>
      <c r="N143" s="13"/>
      <c r="O143" s="13"/>
    </row>
    <row r="144" spans="1:15" ht="44.25" customHeight="1">
      <c r="A144" s="15"/>
      <c r="B144" s="229"/>
      <c r="C144" s="176"/>
      <c r="D144" s="180" t="s">
        <v>65</v>
      </c>
      <c r="E144" s="190" t="s">
        <v>257</v>
      </c>
      <c r="F144" s="197">
        <v>324</v>
      </c>
      <c r="G144" s="18">
        <v>20</v>
      </c>
      <c r="H144" s="18">
        <v>20</v>
      </c>
      <c r="I144" s="18">
        <f t="shared" si="9"/>
        <v>0</v>
      </c>
      <c r="J144" s="18">
        <f t="shared" si="10"/>
        <v>100</v>
      </c>
      <c r="N144" s="13"/>
      <c r="O144" s="13"/>
    </row>
    <row r="145" spans="1:15" ht="23.25" customHeight="1">
      <c r="A145" s="15"/>
      <c r="B145" s="176"/>
      <c r="C145" s="180" t="s">
        <v>288</v>
      </c>
      <c r="D145" s="180"/>
      <c r="E145" s="181" t="s">
        <v>275</v>
      </c>
      <c r="F145" s="197">
        <f aca="true" t="shared" si="18" ref="F145:H146">F146</f>
        <v>11.9</v>
      </c>
      <c r="G145" s="18">
        <f t="shared" si="18"/>
        <v>0</v>
      </c>
      <c r="H145" s="18">
        <f t="shared" si="18"/>
        <v>0</v>
      </c>
      <c r="I145" s="18">
        <f t="shared" si="9"/>
        <v>0</v>
      </c>
      <c r="J145" s="18" t="e">
        <f t="shared" si="10"/>
        <v>#DIV/0!</v>
      </c>
      <c r="N145" s="13"/>
      <c r="O145" s="13"/>
    </row>
    <row r="146" spans="1:15" ht="64.5" customHeight="1">
      <c r="A146" s="238"/>
      <c r="B146" s="228"/>
      <c r="C146" s="176" t="s">
        <v>436</v>
      </c>
      <c r="D146" s="180"/>
      <c r="E146" s="190" t="s">
        <v>437</v>
      </c>
      <c r="F146" s="197">
        <f t="shared" si="18"/>
        <v>11.9</v>
      </c>
      <c r="G146" s="18">
        <f t="shared" si="18"/>
        <v>0</v>
      </c>
      <c r="H146" s="18">
        <f t="shared" si="18"/>
        <v>0</v>
      </c>
      <c r="I146" s="18">
        <f t="shared" si="9"/>
        <v>0</v>
      </c>
      <c r="J146" s="18" t="e">
        <f t="shared" si="10"/>
        <v>#DIV/0!</v>
      </c>
      <c r="N146" s="13"/>
      <c r="O146" s="13"/>
    </row>
    <row r="147" spans="1:15" ht="39.75" customHeight="1">
      <c r="A147" s="15"/>
      <c r="B147" s="229"/>
      <c r="C147" s="176"/>
      <c r="D147" s="180" t="s">
        <v>65</v>
      </c>
      <c r="E147" s="190" t="s">
        <v>257</v>
      </c>
      <c r="F147" s="197">
        <v>11.9</v>
      </c>
      <c r="G147" s="18">
        <v>0</v>
      </c>
      <c r="H147" s="18">
        <v>0</v>
      </c>
      <c r="I147" s="18">
        <f t="shared" si="9"/>
        <v>0</v>
      </c>
      <c r="J147" s="18" t="e">
        <f t="shared" si="10"/>
        <v>#DIV/0!</v>
      </c>
      <c r="N147" s="13"/>
      <c r="O147" s="13"/>
    </row>
    <row r="148" spans="1:15" ht="25.5" customHeight="1">
      <c r="A148" s="15"/>
      <c r="B148" s="228" t="s">
        <v>380</v>
      </c>
      <c r="C148" s="176"/>
      <c r="D148" s="180"/>
      <c r="E148" s="190" t="s">
        <v>381</v>
      </c>
      <c r="F148" s="197">
        <f>F149</f>
        <v>526</v>
      </c>
      <c r="G148" s="197">
        <f aca="true" t="shared" si="19" ref="G148:H150">G149</f>
        <v>0</v>
      </c>
      <c r="H148" s="197">
        <f t="shared" si="19"/>
        <v>0</v>
      </c>
      <c r="I148" s="18">
        <f t="shared" si="9"/>
        <v>0</v>
      </c>
      <c r="J148" s="18" t="e">
        <f t="shared" si="10"/>
        <v>#DIV/0!</v>
      </c>
      <c r="N148" s="13"/>
      <c r="O148" s="13"/>
    </row>
    <row r="149" spans="1:15" ht="25.5" customHeight="1">
      <c r="A149" s="15"/>
      <c r="B149" s="229"/>
      <c r="C149" s="176" t="s">
        <v>317</v>
      </c>
      <c r="D149" s="180"/>
      <c r="E149" s="190" t="s">
        <v>382</v>
      </c>
      <c r="F149" s="197">
        <f>F150</f>
        <v>526</v>
      </c>
      <c r="G149" s="197">
        <f t="shared" si="19"/>
        <v>0</v>
      </c>
      <c r="H149" s="197">
        <f t="shared" si="19"/>
        <v>0</v>
      </c>
      <c r="I149" s="18">
        <f t="shared" si="9"/>
        <v>0</v>
      </c>
      <c r="J149" s="18" t="e">
        <f t="shared" si="10"/>
        <v>#DIV/0!</v>
      </c>
      <c r="N149" s="13"/>
      <c r="O149" s="13"/>
    </row>
    <row r="150" spans="1:15" ht="25.5" customHeight="1">
      <c r="A150" s="15"/>
      <c r="B150" s="229"/>
      <c r="C150" s="176" t="s">
        <v>318</v>
      </c>
      <c r="D150" s="180"/>
      <c r="E150" s="190" t="s">
        <v>383</v>
      </c>
      <c r="F150" s="197">
        <f>F151</f>
        <v>526</v>
      </c>
      <c r="G150" s="197">
        <f t="shared" si="19"/>
        <v>0</v>
      </c>
      <c r="H150" s="197">
        <f t="shared" si="19"/>
        <v>0</v>
      </c>
      <c r="I150" s="18">
        <f t="shared" si="9"/>
        <v>0</v>
      </c>
      <c r="J150" s="18" t="e">
        <f t="shared" si="10"/>
        <v>#DIV/0!</v>
      </c>
      <c r="N150" s="13"/>
      <c r="O150" s="13"/>
    </row>
    <row r="151" spans="1:15" ht="42" customHeight="1">
      <c r="A151" s="232"/>
      <c r="B151" s="229"/>
      <c r="C151" s="176" t="s">
        <v>385</v>
      </c>
      <c r="D151" s="180"/>
      <c r="E151" s="190" t="s">
        <v>384</v>
      </c>
      <c r="F151" s="197">
        <f>F152</f>
        <v>526</v>
      </c>
      <c r="G151" s="197">
        <f>G152</f>
        <v>0</v>
      </c>
      <c r="H151" s="197">
        <f>H152</f>
        <v>0</v>
      </c>
      <c r="I151" s="18">
        <f t="shared" si="9"/>
        <v>0</v>
      </c>
      <c r="J151" s="18" t="e">
        <f t="shared" si="10"/>
        <v>#DIV/0!</v>
      </c>
      <c r="N151" s="13"/>
      <c r="O151" s="13"/>
    </row>
    <row r="152" spans="1:15" ht="14.25" customHeight="1">
      <c r="A152" s="232"/>
      <c r="B152" s="229"/>
      <c r="C152" s="176"/>
      <c r="D152" s="180" t="s">
        <v>107</v>
      </c>
      <c r="E152" s="181" t="s">
        <v>91</v>
      </c>
      <c r="F152" s="197">
        <v>526</v>
      </c>
      <c r="G152" s="197">
        <v>0</v>
      </c>
      <c r="H152" s="197">
        <v>0</v>
      </c>
      <c r="I152" s="18">
        <f t="shared" si="9"/>
        <v>0</v>
      </c>
      <c r="J152" s="18" t="e">
        <f t="shared" si="10"/>
        <v>#DIV/0!</v>
      </c>
      <c r="N152" s="13"/>
      <c r="O152" s="13"/>
    </row>
    <row r="153" spans="1:15" ht="12.75">
      <c r="A153" s="15"/>
      <c r="B153" s="229" t="s">
        <v>55</v>
      </c>
      <c r="C153" s="176"/>
      <c r="D153" s="176"/>
      <c r="E153" s="174" t="s">
        <v>351</v>
      </c>
      <c r="F153" s="30">
        <f>F154</f>
        <v>204</v>
      </c>
      <c r="G153" s="30">
        <f>G154</f>
        <v>204</v>
      </c>
      <c r="H153" s="30">
        <f>H154</f>
        <v>204</v>
      </c>
      <c r="I153" s="17">
        <f t="shared" si="9"/>
        <v>0</v>
      </c>
      <c r="J153" s="17">
        <f t="shared" si="10"/>
        <v>100</v>
      </c>
      <c r="N153" s="13"/>
      <c r="O153" s="13"/>
    </row>
    <row r="154" spans="1:15" ht="15" customHeight="1">
      <c r="A154" s="238"/>
      <c r="B154" s="228" t="s">
        <v>97</v>
      </c>
      <c r="C154" s="176"/>
      <c r="D154" s="176"/>
      <c r="E154" s="177" t="s">
        <v>98</v>
      </c>
      <c r="F154" s="197">
        <f>F156</f>
        <v>204</v>
      </c>
      <c r="G154" s="18">
        <f>G155</f>
        <v>204</v>
      </c>
      <c r="H154" s="18">
        <f>H155</f>
        <v>204</v>
      </c>
      <c r="I154" s="18">
        <f aca="true" t="shared" si="20" ref="I154:I189">H154-G154</f>
        <v>0</v>
      </c>
      <c r="J154" s="18">
        <f t="shared" si="10"/>
        <v>100</v>
      </c>
      <c r="N154" s="13"/>
      <c r="O154" s="13"/>
    </row>
    <row r="155" spans="1:15" ht="38.25">
      <c r="A155" s="15"/>
      <c r="B155" s="228"/>
      <c r="C155" s="176" t="s">
        <v>352</v>
      </c>
      <c r="D155" s="176"/>
      <c r="E155" s="177" t="s">
        <v>353</v>
      </c>
      <c r="F155" s="197">
        <f>F156</f>
        <v>204</v>
      </c>
      <c r="G155" s="18">
        <f aca="true" t="shared" si="21" ref="G155:H158">G156</f>
        <v>204</v>
      </c>
      <c r="H155" s="18">
        <f t="shared" si="21"/>
        <v>204</v>
      </c>
      <c r="I155" s="18">
        <f t="shared" si="20"/>
        <v>0</v>
      </c>
      <c r="J155" s="18">
        <f t="shared" si="10"/>
        <v>100</v>
      </c>
      <c r="N155" s="13"/>
      <c r="O155" s="13"/>
    </row>
    <row r="156" spans="1:15" ht="38.25">
      <c r="A156" s="238"/>
      <c r="B156" s="228"/>
      <c r="C156" s="176"/>
      <c r="D156" s="176" t="s">
        <v>68</v>
      </c>
      <c r="E156" s="178" t="s">
        <v>202</v>
      </c>
      <c r="F156" s="197">
        <v>204</v>
      </c>
      <c r="G156" s="18">
        <v>204</v>
      </c>
      <c r="H156" s="18">
        <v>204</v>
      </c>
      <c r="I156" s="18">
        <f t="shared" si="20"/>
        <v>0</v>
      </c>
      <c r="J156" s="18">
        <f t="shared" si="10"/>
        <v>100</v>
      </c>
      <c r="N156" s="13"/>
      <c r="O156" s="13"/>
    </row>
    <row r="157" spans="1:15" ht="17.25" customHeight="1">
      <c r="A157" s="15"/>
      <c r="B157" s="229" t="s">
        <v>77</v>
      </c>
      <c r="C157" s="176"/>
      <c r="D157" s="176"/>
      <c r="E157" s="174" t="s">
        <v>80</v>
      </c>
      <c r="F157" s="30">
        <f>F158</f>
        <v>10716.4</v>
      </c>
      <c r="G157" s="17">
        <f t="shared" si="21"/>
        <v>4975</v>
      </c>
      <c r="H157" s="17">
        <f t="shared" si="21"/>
        <v>4975</v>
      </c>
      <c r="I157" s="17">
        <f t="shared" si="20"/>
        <v>0</v>
      </c>
      <c r="J157" s="17">
        <f t="shared" si="10"/>
        <v>100</v>
      </c>
      <c r="N157" s="13"/>
      <c r="O157" s="13"/>
    </row>
    <row r="158" spans="1:15" ht="17.25" customHeight="1">
      <c r="A158" s="236"/>
      <c r="B158" s="228" t="s">
        <v>78</v>
      </c>
      <c r="C158" s="99"/>
      <c r="D158" s="99"/>
      <c r="E158" s="177" t="s">
        <v>354</v>
      </c>
      <c r="F158" s="197">
        <f>F159</f>
        <v>10716.4</v>
      </c>
      <c r="G158" s="197">
        <f t="shared" si="21"/>
        <v>4975</v>
      </c>
      <c r="H158" s="197">
        <f t="shared" si="21"/>
        <v>4975</v>
      </c>
      <c r="I158" s="18">
        <f t="shared" si="20"/>
        <v>0</v>
      </c>
      <c r="J158" s="18">
        <f t="shared" si="10"/>
        <v>100</v>
      </c>
      <c r="N158" s="13"/>
      <c r="O158" s="13"/>
    </row>
    <row r="159" spans="1:15" ht="37.5" customHeight="1">
      <c r="A159" s="238"/>
      <c r="B159" s="228"/>
      <c r="C159" s="180" t="s">
        <v>355</v>
      </c>
      <c r="D159" s="180"/>
      <c r="E159" s="181" t="s">
        <v>356</v>
      </c>
      <c r="F159" s="197">
        <f>F160+F163+F166</f>
        <v>10716.4</v>
      </c>
      <c r="G159" s="197">
        <f>G160+G163+G166</f>
        <v>4975</v>
      </c>
      <c r="H159" s="197">
        <f>H160+H163+H166</f>
        <v>4975</v>
      </c>
      <c r="I159" s="18">
        <f t="shared" si="20"/>
        <v>0</v>
      </c>
      <c r="J159" s="18">
        <f t="shared" si="10"/>
        <v>100</v>
      </c>
      <c r="N159" s="13"/>
      <c r="O159" s="13"/>
    </row>
    <row r="160" spans="1:15" ht="51">
      <c r="A160" s="15"/>
      <c r="B160" s="228"/>
      <c r="C160" s="179" t="s">
        <v>357</v>
      </c>
      <c r="D160" s="179"/>
      <c r="E160" s="191" t="s">
        <v>358</v>
      </c>
      <c r="F160" s="197">
        <f aca="true" t="shared" si="22" ref="F160:H161">F161</f>
        <v>7695</v>
      </c>
      <c r="G160" s="197">
        <f t="shared" si="22"/>
        <v>4295</v>
      </c>
      <c r="H160" s="197">
        <f t="shared" si="22"/>
        <v>4295</v>
      </c>
      <c r="I160" s="18">
        <f t="shared" si="20"/>
        <v>0</v>
      </c>
      <c r="J160" s="18">
        <f aca="true" t="shared" si="23" ref="J160:J189">H160/G160*100</f>
        <v>100</v>
      </c>
      <c r="N160" s="13"/>
      <c r="O160" s="13"/>
    </row>
    <row r="161" spans="1:15" ht="38.25">
      <c r="A161" s="15"/>
      <c r="B161" s="229"/>
      <c r="C161" s="180" t="s">
        <v>359</v>
      </c>
      <c r="D161" s="180"/>
      <c r="E161" s="181" t="s">
        <v>360</v>
      </c>
      <c r="F161" s="197">
        <f t="shared" si="22"/>
        <v>7695</v>
      </c>
      <c r="G161" s="18">
        <f t="shared" si="22"/>
        <v>4295</v>
      </c>
      <c r="H161" s="18">
        <f t="shared" si="22"/>
        <v>4295</v>
      </c>
      <c r="I161" s="18">
        <f t="shared" si="20"/>
        <v>0</v>
      </c>
      <c r="J161" s="18">
        <f t="shared" si="23"/>
        <v>100</v>
      </c>
      <c r="N161" s="13"/>
      <c r="O161" s="13"/>
    </row>
    <row r="162" spans="1:15" ht="38.25">
      <c r="A162" s="15"/>
      <c r="B162" s="228"/>
      <c r="C162" s="180"/>
      <c r="D162" s="180" t="s">
        <v>68</v>
      </c>
      <c r="E162" s="186" t="s">
        <v>202</v>
      </c>
      <c r="F162" s="197">
        <v>7695</v>
      </c>
      <c r="G162" s="18">
        <v>4295</v>
      </c>
      <c r="H162" s="18">
        <v>4295</v>
      </c>
      <c r="I162" s="18">
        <f t="shared" si="20"/>
        <v>0</v>
      </c>
      <c r="J162" s="18">
        <f t="shared" si="23"/>
        <v>100</v>
      </c>
      <c r="N162" s="13"/>
      <c r="O162" s="13"/>
    </row>
    <row r="163" spans="1:15" ht="25.5">
      <c r="A163" s="238"/>
      <c r="B163" s="228"/>
      <c r="C163" s="180" t="s">
        <v>361</v>
      </c>
      <c r="D163" s="180"/>
      <c r="E163" s="186" t="s">
        <v>362</v>
      </c>
      <c r="F163" s="197">
        <f aca="true" t="shared" si="24" ref="F163:H164">F164</f>
        <v>1100</v>
      </c>
      <c r="G163" s="197">
        <f t="shared" si="24"/>
        <v>680</v>
      </c>
      <c r="H163" s="197">
        <f t="shared" si="24"/>
        <v>680</v>
      </c>
      <c r="I163" s="18">
        <f t="shared" si="20"/>
        <v>0</v>
      </c>
      <c r="J163" s="18">
        <f t="shared" si="23"/>
        <v>100</v>
      </c>
      <c r="N163" s="13"/>
      <c r="O163" s="13"/>
    </row>
    <row r="164" spans="1:15" ht="38.25">
      <c r="A164" s="15"/>
      <c r="B164" s="228"/>
      <c r="C164" s="180" t="s">
        <v>363</v>
      </c>
      <c r="D164" s="180"/>
      <c r="E164" s="186" t="s">
        <v>360</v>
      </c>
      <c r="F164" s="197">
        <f t="shared" si="24"/>
        <v>1100</v>
      </c>
      <c r="G164" s="197">
        <f t="shared" si="24"/>
        <v>680</v>
      </c>
      <c r="H164" s="197">
        <f t="shared" si="24"/>
        <v>680</v>
      </c>
      <c r="I164" s="18">
        <f t="shared" si="20"/>
        <v>0</v>
      </c>
      <c r="J164" s="18">
        <f t="shared" si="23"/>
        <v>100</v>
      </c>
      <c r="N164" s="13"/>
      <c r="O164" s="13"/>
    </row>
    <row r="165" spans="1:15" ht="38.25">
      <c r="A165" s="15"/>
      <c r="B165" s="228"/>
      <c r="C165" s="180"/>
      <c r="D165" s="180" t="s">
        <v>68</v>
      </c>
      <c r="E165" s="186" t="s">
        <v>202</v>
      </c>
      <c r="F165" s="197">
        <v>1100</v>
      </c>
      <c r="G165" s="18">
        <v>680</v>
      </c>
      <c r="H165" s="18">
        <v>680</v>
      </c>
      <c r="I165" s="18">
        <f t="shared" si="20"/>
        <v>0</v>
      </c>
      <c r="J165" s="18">
        <f t="shared" si="23"/>
        <v>100</v>
      </c>
      <c r="N165" s="13"/>
      <c r="O165" s="13"/>
    </row>
    <row r="166" spans="1:15" ht="38.25">
      <c r="A166" s="238"/>
      <c r="B166" s="228"/>
      <c r="C166" s="180" t="s">
        <v>364</v>
      </c>
      <c r="D166" s="180"/>
      <c r="E166" s="186" t="s">
        <v>365</v>
      </c>
      <c r="F166" s="197">
        <f>F167+F169+F171+F173</f>
        <v>1921.4</v>
      </c>
      <c r="G166" s="197">
        <f>G167+G169+G171+G173</f>
        <v>0</v>
      </c>
      <c r="H166" s="197">
        <f>H167+H169+H171+H173</f>
        <v>0</v>
      </c>
      <c r="I166" s="18">
        <f t="shared" si="20"/>
        <v>0</v>
      </c>
      <c r="J166" s="18" t="e">
        <f>J167</f>
        <v>#DIV/0!</v>
      </c>
      <c r="N166" s="13"/>
      <c r="O166" s="13"/>
    </row>
    <row r="167" spans="1:15" ht="38.25">
      <c r="A167" s="232"/>
      <c r="B167" s="228"/>
      <c r="C167" s="180" t="s">
        <v>439</v>
      </c>
      <c r="D167" s="180"/>
      <c r="E167" s="186" t="s">
        <v>438</v>
      </c>
      <c r="F167" s="197">
        <f>F168</f>
        <v>1421.4</v>
      </c>
      <c r="G167" s="18">
        <f>G168</f>
        <v>0</v>
      </c>
      <c r="H167" s="18">
        <f>H168</f>
        <v>0</v>
      </c>
      <c r="I167" s="18">
        <f t="shared" si="20"/>
        <v>0</v>
      </c>
      <c r="J167" s="18" t="e">
        <f>J168</f>
        <v>#DIV/0!</v>
      </c>
      <c r="N167" s="13"/>
      <c r="O167" s="13"/>
    </row>
    <row r="168" spans="1:15" ht="38.25">
      <c r="A168" s="15"/>
      <c r="B168" s="228"/>
      <c r="C168" s="180"/>
      <c r="D168" s="180" t="s">
        <v>68</v>
      </c>
      <c r="E168" s="186" t="s">
        <v>202</v>
      </c>
      <c r="F168" s="197">
        <v>1421.4</v>
      </c>
      <c r="G168" s="18">
        <v>0</v>
      </c>
      <c r="H168" s="18">
        <v>0</v>
      </c>
      <c r="I168" s="18">
        <f t="shared" si="20"/>
        <v>0</v>
      </c>
      <c r="J168" s="18" t="e">
        <f>J169</f>
        <v>#DIV/0!</v>
      </c>
      <c r="N168" s="13"/>
      <c r="O168" s="13"/>
    </row>
    <row r="169" spans="1:15" ht="38.25">
      <c r="A169" s="236"/>
      <c r="B169" s="228"/>
      <c r="C169" s="180" t="s">
        <v>440</v>
      </c>
      <c r="D169" s="180"/>
      <c r="E169" s="186" t="s">
        <v>441</v>
      </c>
      <c r="F169" s="197">
        <f>F170</f>
        <v>500</v>
      </c>
      <c r="G169" s="18">
        <f>G170</f>
        <v>0</v>
      </c>
      <c r="H169" s="18">
        <f>H170</f>
        <v>0</v>
      </c>
      <c r="I169" s="18">
        <f t="shared" si="20"/>
        <v>0</v>
      </c>
      <c r="J169" s="18" t="e">
        <f>H169/G169*100</f>
        <v>#DIV/0!</v>
      </c>
      <c r="N169" s="13"/>
      <c r="O169" s="13"/>
    </row>
    <row r="170" spans="1:15" ht="38.25">
      <c r="A170" s="238"/>
      <c r="B170" s="228"/>
      <c r="C170" s="180"/>
      <c r="D170" s="180" t="s">
        <v>68</v>
      </c>
      <c r="E170" s="186" t="s">
        <v>202</v>
      </c>
      <c r="F170" s="197">
        <v>500</v>
      </c>
      <c r="G170" s="197">
        <v>0</v>
      </c>
      <c r="H170" s="197">
        <v>0</v>
      </c>
      <c r="I170" s="18">
        <f t="shared" si="20"/>
        <v>0</v>
      </c>
      <c r="J170" s="18" t="e">
        <f t="shared" si="23"/>
        <v>#DIV/0!</v>
      </c>
      <c r="N170" s="13"/>
      <c r="O170" s="13"/>
    </row>
    <row r="171" spans="1:15" ht="15.75" customHeight="1" hidden="1">
      <c r="A171" s="15"/>
      <c r="B171" s="228"/>
      <c r="C171" s="180"/>
      <c r="D171" s="180"/>
      <c r="E171" s="186"/>
      <c r="F171" s="197"/>
      <c r="G171" s="197"/>
      <c r="H171" s="197"/>
      <c r="I171" s="18"/>
      <c r="J171" s="18"/>
      <c r="N171" s="13"/>
      <c r="O171" s="13"/>
    </row>
    <row r="172" spans="1:15" ht="12.75" hidden="1">
      <c r="A172" s="15"/>
      <c r="B172" s="228"/>
      <c r="C172" s="180"/>
      <c r="D172" s="180"/>
      <c r="E172" s="186"/>
      <c r="F172" s="197"/>
      <c r="G172" s="18"/>
      <c r="H172" s="18"/>
      <c r="I172" s="18"/>
      <c r="J172" s="18"/>
      <c r="N172" s="13"/>
      <c r="O172" s="13"/>
    </row>
    <row r="173" spans="1:15" ht="27" customHeight="1" hidden="1">
      <c r="A173" s="238"/>
      <c r="B173" s="228"/>
      <c r="C173" s="180"/>
      <c r="D173" s="180"/>
      <c r="E173" s="186"/>
      <c r="F173" s="197"/>
      <c r="G173" s="18"/>
      <c r="H173" s="18"/>
      <c r="I173" s="18"/>
      <c r="J173" s="18"/>
      <c r="N173" s="13"/>
      <c r="O173" s="13"/>
    </row>
    <row r="174" spans="1:15" ht="12.75" hidden="1">
      <c r="A174" s="15"/>
      <c r="B174" s="228"/>
      <c r="C174" s="180"/>
      <c r="D174" s="180"/>
      <c r="E174" s="186"/>
      <c r="F174" s="197"/>
      <c r="G174" s="18"/>
      <c r="H174" s="18"/>
      <c r="I174" s="18"/>
      <c r="J174" s="18"/>
      <c r="N174" s="13"/>
      <c r="O174" s="13"/>
    </row>
    <row r="175" spans="1:15" ht="12.75">
      <c r="A175" s="238"/>
      <c r="B175" s="229" t="s">
        <v>33</v>
      </c>
      <c r="C175" s="176"/>
      <c r="D175" s="176"/>
      <c r="E175" s="174" t="s">
        <v>34</v>
      </c>
      <c r="F175" s="30">
        <f>F176+F180</f>
        <v>1035</v>
      </c>
      <c r="G175" s="30">
        <f>G176+G180</f>
        <v>115</v>
      </c>
      <c r="H175" s="30">
        <f>H176+H180</f>
        <v>115</v>
      </c>
      <c r="I175" s="17">
        <f t="shared" si="20"/>
        <v>0</v>
      </c>
      <c r="J175" s="17">
        <f t="shared" si="23"/>
        <v>100</v>
      </c>
      <c r="N175" s="13"/>
      <c r="O175" s="13"/>
    </row>
    <row r="176" spans="1:15" ht="12.75" hidden="1">
      <c r="A176" s="15"/>
      <c r="B176" s="228"/>
      <c r="C176" s="99"/>
      <c r="D176" s="99"/>
      <c r="E176" s="177"/>
      <c r="F176" s="197"/>
      <c r="G176" s="197"/>
      <c r="H176" s="197"/>
      <c r="I176" s="18"/>
      <c r="J176" s="18"/>
      <c r="N176" s="13"/>
      <c r="O176" s="13"/>
    </row>
    <row r="177" spans="1:15" ht="12.75" hidden="1">
      <c r="A177" s="236"/>
      <c r="B177" s="228"/>
      <c r="C177" s="180"/>
      <c r="D177" s="180"/>
      <c r="E177" s="181"/>
      <c r="F177" s="197"/>
      <c r="G177" s="197"/>
      <c r="H177" s="197"/>
      <c r="I177" s="18"/>
      <c r="J177" s="18"/>
      <c r="K177" s="14"/>
      <c r="N177" s="13"/>
      <c r="O177" s="13"/>
    </row>
    <row r="178" spans="1:15" ht="12.75" hidden="1">
      <c r="A178" s="238"/>
      <c r="B178" s="228"/>
      <c r="C178" s="180"/>
      <c r="D178" s="192"/>
      <c r="E178" s="181"/>
      <c r="F178" s="197"/>
      <c r="G178" s="197"/>
      <c r="H178" s="197"/>
      <c r="I178" s="18"/>
      <c r="J178" s="18"/>
      <c r="N178" s="13"/>
      <c r="O178" s="13"/>
    </row>
    <row r="179" spans="1:15" ht="12.75" hidden="1">
      <c r="A179" s="15"/>
      <c r="B179" s="228"/>
      <c r="C179" s="192"/>
      <c r="D179" s="180"/>
      <c r="E179" s="181"/>
      <c r="F179" s="197"/>
      <c r="G179" s="197"/>
      <c r="H179" s="197"/>
      <c r="I179" s="18"/>
      <c r="J179" s="18"/>
      <c r="N179" s="13"/>
      <c r="O179" s="13"/>
    </row>
    <row r="180" spans="1:15" ht="11.25" customHeight="1">
      <c r="A180" s="15"/>
      <c r="B180" s="228" t="s">
        <v>35</v>
      </c>
      <c r="C180" s="176"/>
      <c r="D180" s="176"/>
      <c r="E180" s="177" t="s">
        <v>93</v>
      </c>
      <c r="F180" s="197">
        <f>F181+F185</f>
        <v>1035</v>
      </c>
      <c r="G180" s="197">
        <f>G181+G185</f>
        <v>115</v>
      </c>
      <c r="H180" s="197">
        <f>H181+H185</f>
        <v>115</v>
      </c>
      <c r="I180" s="18">
        <f t="shared" si="20"/>
        <v>0</v>
      </c>
      <c r="J180" s="18">
        <f t="shared" si="23"/>
        <v>100</v>
      </c>
      <c r="N180" s="13"/>
      <c r="O180" s="13"/>
    </row>
    <row r="181" spans="1:15" ht="51">
      <c r="A181" s="235"/>
      <c r="B181" s="228"/>
      <c r="C181" s="180" t="s">
        <v>355</v>
      </c>
      <c r="D181" s="180"/>
      <c r="E181" s="181" t="s">
        <v>356</v>
      </c>
      <c r="F181" s="197">
        <f aca="true" t="shared" si="25" ref="F181:H183">F182</f>
        <v>245</v>
      </c>
      <c r="G181" s="18">
        <f t="shared" si="25"/>
        <v>115</v>
      </c>
      <c r="H181" s="18">
        <f t="shared" si="25"/>
        <v>115</v>
      </c>
      <c r="I181" s="18">
        <f t="shared" si="20"/>
        <v>0</v>
      </c>
      <c r="J181" s="18">
        <f t="shared" si="23"/>
        <v>100</v>
      </c>
      <c r="N181" s="13"/>
      <c r="O181" s="13"/>
    </row>
    <row r="182" spans="1:15" ht="38.25">
      <c r="A182" s="237"/>
      <c r="B182" s="176"/>
      <c r="C182" s="180" t="s">
        <v>370</v>
      </c>
      <c r="D182" s="180"/>
      <c r="E182" s="181" t="s">
        <v>371</v>
      </c>
      <c r="F182" s="198">
        <f t="shared" si="25"/>
        <v>245</v>
      </c>
      <c r="G182" s="18">
        <f t="shared" si="25"/>
        <v>115</v>
      </c>
      <c r="H182" s="18">
        <f t="shared" si="25"/>
        <v>115</v>
      </c>
      <c r="I182" s="18">
        <f t="shared" si="20"/>
        <v>0</v>
      </c>
      <c r="J182" s="18">
        <f t="shared" si="23"/>
        <v>100</v>
      </c>
      <c r="N182" s="13"/>
      <c r="O182" s="13"/>
    </row>
    <row r="183" spans="1:15" ht="102">
      <c r="A183" s="237"/>
      <c r="B183" s="176"/>
      <c r="C183" s="180" t="s">
        <v>372</v>
      </c>
      <c r="D183" s="180"/>
      <c r="E183" s="181" t="s">
        <v>373</v>
      </c>
      <c r="F183" s="198">
        <f t="shared" si="25"/>
        <v>245</v>
      </c>
      <c r="G183" s="18">
        <f>G184</f>
        <v>115</v>
      </c>
      <c r="H183" s="18">
        <f>H184</f>
        <v>115</v>
      </c>
      <c r="I183" s="18">
        <f t="shared" si="20"/>
        <v>0</v>
      </c>
      <c r="J183" s="18">
        <f t="shared" si="23"/>
        <v>100</v>
      </c>
      <c r="N183" s="13"/>
      <c r="O183" s="13"/>
    </row>
    <row r="184" spans="1:15" ht="38.25">
      <c r="A184" s="234"/>
      <c r="B184" s="176"/>
      <c r="C184" s="180"/>
      <c r="D184" s="180" t="s">
        <v>68</v>
      </c>
      <c r="E184" s="186" t="s">
        <v>202</v>
      </c>
      <c r="F184" s="198">
        <v>245</v>
      </c>
      <c r="G184" s="18">
        <v>115</v>
      </c>
      <c r="H184" s="18">
        <v>115</v>
      </c>
      <c r="I184" s="18">
        <f t="shared" si="20"/>
        <v>0</v>
      </c>
      <c r="J184" s="18">
        <f t="shared" si="23"/>
        <v>100</v>
      </c>
      <c r="N184" s="13"/>
      <c r="O184" s="13"/>
    </row>
    <row r="185" spans="1:15" ht="39" customHeight="1">
      <c r="A185" s="15"/>
      <c r="B185" s="231"/>
      <c r="C185" s="180" t="s">
        <v>374</v>
      </c>
      <c r="D185" s="180"/>
      <c r="E185" s="181" t="s">
        <v>375</v>
      </c>
      <c r="F185" s="197">
        <f aca="true" t="shared" si="26" ref="F185:H187">F186</f>
        <v>790</v>
      </c>
      <c r="G185" s="18">
        <f t="shared" si="26"/>
        <v>0</v>
      </c>
      <c r="H185" s="18">
        <f t="shared" si="26"/>
        <v>0</v>
      </c>
      <c r="I185" s="18">
        <f t="shared" si="20"/>
        <v>0</v>
      </c>
      <c r="J185" s="18" t="e">
        <f t="shared" si="23"/>
        <v>#DIV/0!</v>
      </c>
      <c r="N185" s="13"/>
      <c r="O185" s="13"/>
    </row>
    <row r="186" spans="1:15" ht="38.25">
      <c r="A186" s="236"/>
      <c r="C186" s="180" t="s">
        <v>376</v>
      </c>
      <c r="D186" s="180"/>
      <c r="E186" s="181" t="s">
        <v>377</v>
      </c>
      <c r="F186" s="198">
        <f t="shared" si="26"/>
        <v>790</v>
      </c>
      <c r="G186" s="18">
        <f t="shared" si="26"/>
        <v>0</v>
      </c>
      <c r="H186" s="18">
        <f t="shared" si="26"/>
        <v>0</v>
      </c>
      <c r="I186" s="18">
        <f t="shared" si="20"/>
        <v>0</v>
      </c>
      <c r="J186" s="18" t="e">
        <f t="shared" si="23"/>
        <v>#DIV/0!</v>
      </c>
      <c r="N186" s="13"/>
      <c r="O186" s="13"/>
    </row>
    <row r="187" spans="1:15" ht="54.75" customHeight="1">
      <c r="A187" s="234"/>
      <c r="B187" s="100"/>
      <c r="C187" s="176" t="s">
        <v>378</v>
      </c>
      <c r="D187" s="180"/>
      <c r="E187" s="181" t="s">
        <v>379</v>
      </c>
      <c r="F187" s="197">
        <f t="shared" si="26"/>
        <v>790</v>
      </c>
      <c r="G187" s="201">
        <f t="shared" si="26"/>
        <v>0</v>
      </c>
      <c r="H187" s="18">
        <f t="shared" si="26"/>
        <v>0</v>
      </c>
      <c r="I187" s="18">
        <f t="shared" si="20"/>
        <v>0</v>
      </c>
      <c r="J187" s="18" t="e">
        <f t="shared" si="23"/>
        <v>#DIV/0!</v>
      </c>
      <c r="N187" s="13"/>
      <c r="O187" s="13"/>
    </row>
    <row r="188" spans="1:15" ht="12.75">
      <c r="A188" s="235"/>
      <c r="B188" s="100"/>
      <c r="C188" s="176"/>
      <c r="D188" s="180" t="s">
        <v>107</v>
      </c>
      <c r="E188" s="181" t="s">
        <v>91</v>
      </c>
      <c r="F188" s="197">
        <v>790</v>
      </c>
      <c r="G188" s="197">
        <v>0</v>
      </c>
      <c r="H188" s="197">
        <v>0</v>
      </c>
      <c r="I188" s="18">
        <f t="shared" si="20"/>
        <v>0</v>
      </c>
      <c r="J188" s="18" t="e">
        <f t="shared" si="23"/>
        <v>#DIV/0!</v>
      </c>
      <c r="N188" s="13"/>
      <c r="O188" s="13"/>
    </row>
    <row r="189" spans="1:15" ht="12.75">
      <c r="A189" s="234"/>
      <c r="B189" s="100"/>
      <c r="C189" s="176"/>
      <c r="D189" s="176"/>
      <c r="E189" s="193" t="s">
        <v>94</v>
      </c>
      <c r="F189" s="30">
        <f>F175+F157+F153+F110+F83+F77+F71+F7</f>
        <v>43715.1</v>
      </c>
      <c r="G189" s="30">
        <f>G175+G157+G153+G110+G83+G77+G71+G7</f>
        <v>14063</v>
      </c>
      <c r="H189" s="30">
        <f>H175+H157+H153+H110+H83+H77+H71+H7</f>
        <v>13879.8</v>
      </c>
      <c r="I189" s="17">
        <f t="shared" si="20"/>
        <v>-183.2</v>
      </c>
      <c r="J189" s="18">
        <f t="shared" si="23"/>
        <v>98.7</v>
      </c>
      <c r="N189" s="13"/>
      <c r="O189" s="13"/>
    </row>
    <row r="190" spans="1:6" ht="12.75">
      <c r="A190" s="233"/>
      <c r="F190" s="199"/>
    </row>
    <row r="191" ht="12.75" hidden="1">
      <c r="F191" s="21" t="e">
        <f>1!D62-3!#REF!</f>
        <v>#REF!</v>
      </c>
    </row>
    <row r="204" ht="12.75">
      <c r="K204" s="298"/>
    </row>
  </sheetData>
  <sheetProtection/>
  <mergeCells count="3">
    <mergeCell ref="B3:J3"/>
    <mergeCell ref="A1:J1"/>
    <mergeCell ref="A2:J2"/>
  </mergeCells>
  <printOptions/>
  <pageMargins left="0" right="0" top="0" bottom="0" header="0" footer="0"/>
  <pageSetup fitToHeight="15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6.8515625" style="1" customWidth="1"/>
    <col min="2" max="2" width="20.421875" style="1" customWidth="1"/>
    <col min="3" max="3" width="54.7109375" style="22" customWidth="1"/>
    <col min="4" max="4" width="12.28125" style="1" customWidth="1"/>
    <col min="5" max="16384" width="9.140625" style="1" customWidth="1"/>
  </cols>
  <sheetData>
    <row r="1" spans="1:8" ht="12.75">
      <c r="A1" s="338" t="s">
        <v>190</v>
      </c>
      <c r="B1" s="338"/>
      <c r="C1" s="338"/>
      <c r="D1" s="338"/>
      <c r="E1" s="338"/>
      <c r="F1" s="338"/>
      <c r="G1" s="338"/>
      <c r="H1" s="338"/>
    </row>
    <row r="2" spans="1:8" ht="12.75">
      <c r="A2" s="340" t="s">
        <v>456</v>
      </c>
      <c r="B2" s="340"/>
      <c r="C2" s="340"/>
      <c r="D2" s="340"/>
      <c r="E2" s="340"/>
      <c r="F2" s="340"/>
      <c r="G2" s="340"/>
      <c r="H2" s="340"/>
    </row>
    <row r="3" spans="3:4" ht="12.75">
      <c r="C3" s="338"/>
      <c r="D3" s="330"/>
    </row>
    <row r="4" spans="1:8" ht="39" customHeight="1">
      <c r="A4" s="339" t="s">
        <v>448</v>
      </c>
      <c r="B4" s="339"/>
      <c r="C4" s="339"/>
      <c r="D4" s="339"/>
      <c r="E4" s="339"/>
      <c r="F4" s="339"/>
      <c r="G4" s="339"/>
      <c r="H4" s="339"/>
    </row>
    <row r="5" spans="1:8" ht="50.25" customHeight="1">
      <c r="A5" s="2" t="s">
        <v>22</v>
      </c>
      <c r="B5" s="2" t="s">
        <v>36</v>
      </c>
      <c r="C5" s="2" t="s">
        <v>173</v>
      </c>
      <c r="D5" s="196" t="s">
        <v>165</v>
      </c>
      <c r="E5" s="25" t="s">
        <v>166</v>
      </c>
      <c r="F5" s="25" t="s">
        <v>167</v>
      </c>
      <c r="G5" s="39" t="s">
        <v>168</v>
      </c>
      <c r="H5" s="25" t="s">
        <v>169</v>
      </c>
    </row>
    <row r="6" spans="1:8" ht="13.5" customHeight="1">
      <c r="A6" s="2">
        <v>1</v>
      </c>
      <c r="B6" s="2">
        <v>2</v>
      </c>
      <c r="C6" s="2">
        <v>3</v>
      </c>
      <c r="D6" s="286">
        <v>4</v>
      </c>
      <c r="E6" s="15">
        <v>5</v>
      </c>
      <c r="F6" s="15">
        <v>6</v>
      </c>
      <c r="G6" s="40">
        <v>7</v>
      </c>
      <c r="H6" s="15">
        <v>8</v>
      </c>
    </row>
    <row r="7" spans="1:8" ht="25.5">
      <c r="A7" s="20">
        <v>526</v>
      </c>
      <c r="B7" s="20"/>
      <c r="C7" s="283" t="s">
        <v>174</v>
      </c>
      <c r="D7" s="291">
        <f>D10</f>
        <v>12483.7</v>
      </c>
      <c r="E7" s="291">
        <f>E10</f>
        <v>2022.8</v>
      </c>
      <c r="F7" s="291">
        <f>F10</f>
        <v>493.299999999999</v>
      </c>
      <c r="G7" s="291">
        <f>F7-E7</f>
        <v>-1529.5</v>
      </c>
      <c r="H7" s="291">
        <f>H10</f>
        <v>209.9</v>
      </c>
    </row>
    <row r="8" spans="1:8" ht="25.5">
      <c r="A8" s="4"/>
      <c r="B8" s="4" t="s">
        <v>134</v>
      </c>
      <c r="C8" s="284" t="s">
        <v>175</v>
      </c>
      <c r="D8" s="33">
        <v>-31231.4</v>
      </c>
      <c r="E8" s="33">
        <v>-12040.2</v>
      </c>
      <c r="F8" s="33">
        <v>-13386.5</v>
      </c>
      <c r="G8" s="33">
        <f>F8-E8</f>
        <v>-1346.3</v>
      </c>
      <c r="H8" s="290">
        <f>F8/E8*100</f>
        <v>111.2</v>
      </c>
    </row>
    <row r="9" spans="1:9" ht="25.5">
      <c r="A9" s="4"/>
      <c r="B9" s="4" t="s">
        <v>135</v>
      </c>
      <c r="C9" s="284" t="s">
        <v>176</v>
      </c>
      <c r="D9" s="33">
        <v>43715.1</v>
      </c>
      <c r="E9" s="287">
        <v>14063</v>
      </c>
      <c r="F9" s="288">
        <v>13879.8</v>
      </c>
      <c r="G9" s="33">
        <f>F9-E9</f>
        <v>-183.200000000001</v>
      </c>
      <c r="H9" s="290">
        <f>F9/E9*100</f>
        <v>98.7</v>
      </c>
      <c r="I9" s="289"/>
    </row>
    <row r="10" spans="1:9" ht="15.75">
      <c r="A10" s="5"/>
      <c r="B10" s="27"/>
      <c r="C10" s="285" t="s">
        <v>26</v>
      </c>
      <c r="D10" s="33">
        <f>D8+D9</f>
        <v>12483.7</v>
      </c>
      <c r="E10" s="33">
        <f>E8+E9</f>
        <v>2022.8</v>
      </c>
      <c r="F10" s="33">
        <f>F8+F9</f>
        <v>493.299999999999</v>
      </c>
      <c r="G10" s="291">
        <f>F10-E10</f>
        <v>-1529.5</v>
      </c>
      <c r="H10" s="33">
        <f>H8+H9</f>
        <v>209.9</v>
      </c>
      <c r="I10" s="289"/>
    </row>
    <row r="12" spans="1:4" s="3" customFormat="1" ht="12.75">
      <c r="A12" s="1"/>
      <c r="B12" s="1"/>
      <c r="C12" s="337"/>
      <c r="D12" s="337"/>
    </row>
    <row r="16" ht="8.25" customHeight="1"/>
    <row r="17" ht="35.25" customHeight="1"/>
    <row r="18" ht="8.25" customHeight="1"/>
    <row r="19" ht="52.5" customHeight="1"/>
    <row r="20" ht="18.75" customHeight="1"/>
    <row r="21" ht="39.75" customHeight="1"/>
    <row r="22" ht="42" customHeight="1"/>
  </sheetData>
  <sheetProtection/>
  <mergeCells count="5">
    <mergeCell ref="C12:D12"/>
    <mergeCell ref="C3:D3"/>
    <mergeCell ref="A4:H4"/>
    <mergeCell ref="A1:H1"/>
    <mergeCell ref="A2:H2"/>
  </mergeCells>
  <printOptions/>
  <pageMargins left="0.3937007874015748" right="0.1968503937007874" top="0.3937007874015748" bottom="0" header="0.5118110236220472" footer="0.5118110236220472"/>
  <pageSetup fitToHeight="15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2"/>
  <sheetViews>
    <sheetView zoomScalePageLayoutView="0" workbookViewId="0" topLeftCell="A1">
      <selection activeCell="G2" sqref="G2:K2"/>
    </sheetView>
  </sheetViews>
  <sheetFormatPr defaultColWidth="9.140625" defaultRowHeight="12.75"/>
  <cols>
    <col min="1" max="1" width="7.28125" style="0" customWidth="1"/>
    <col min="3" max="3" width="8.7109375" style="0" customWidth="1"/>
    <col min="4" max="4" width="0.5625" style="0" hidden="1" customWidth="1"/>
    <col min="7" max="7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338" t="s">
        <v>244</v>
      </c>
      <c r="J1" s="338"/>
      <c r="K1" s="338"/>
    </row>
    <row r="2" spans="1:11" ht="12.75">
      <c r="A2" s="1"/>
      <c r="B2" s="1"/>
      <c r="C2" s="1"/>
      <c r="D2" s="1"/>
      <c r="E2" s="1"/>
      <c r="F2" s="1"/>
      <c r="G2" s="338" t="s">
        <v>457</v>
      </c>
      <c r="H2" s="338"/>
      <c r="I2" s="338"/>
      <c r="J2" s="338"/>
      <c r="K2" s="338"/>
    </row>
    <row r="3" spans="1:11" ht="12.75">
      <c r="A3" s="1"/>
      <c r="B3" s="1"/>
      <c r="C3" s="1"/>
      <c r="D3" s="1"/>
      <c r="E3" s="1"/>
      <c r="F3" s="1"/>
      <c r="G3" s="1"/>
      <c r="H3" s="341"/>
      <c r="I3" s="342"/>
      <c r="J3" s="342"/>
      <c r="K3" s="342"/>
    </row>
    <row r="4" spans="1:11" ht="14.25" customHeight="1">
      <c r="A4" s="345" t="s">
        <v>449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2.75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12.75">
      <c r="A6" s="343" t="s">
        <v>188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344" t="s">
        <v>182</v>
      </c>
      <c r="K7" s="344"/>
    </row>
    <row r="8" spans="1:11" ht="43.5" customHeight="1">
      <c r="A8" s="32" t="s">
        <v>183</v>
      </c>
      <c r="B8" s="347" t="s">
        <v>184</v>
      </c>
      <c r="C8" s="347"/>
      <c r="D8" s="347"/>
      <c r="E8" s="347" t="s">
        <v>104</v>
      </c>
      <c r="F8" s="347"/>
      <c r="G8" s="347"/>
      <c r="H8" s="347" t="s">
        <v>185</v>
      </c>
      <c r="I8" s="347"/>
      <c r="J8" s="347" t="s">
        <v>186</v>
      </c>
      <c r="K8" s="347"/>
    </row>
    <row r="9" spans="1:11" ht="12.75">
      <c r="A9" s="33">
        <v>0</v>
      </c>
      <c r="B9" s="346">
        <v>0</v>
      </c>
      <c r="C9" s="346"/>
      <c r="D9" s="346"/>
      <c r="E9" s="346">
        <v>0</v>
      </c>
      <c r="F9" s="346"/>
      <c r="G9" s="346"/>
      <c r="H9" s="346">
        <v>0</v>
      </c>
      <c r="I9" s="346"/>
      <c r="J9" s="346">
        <v>0</v>
      </c>
      <c r="K9" s="346"/>
    </row>
    <row r="10" spans="1:11" ht="12.75">
      <c r="A10" s="33"/>
      <c r="B10" s="346"/>
      <c r="C10" s="346"/>
      <c r="D10" s="346"/>
      <c r="E10" s="346"/>
      <c r="F10" s="346"/>
      <c r="G10" s="346"/>
      <c r="H10" s="346"/>
      <c r="I10" s="346"/>
      <c r="J10" s="346"/>
      <c r="K10" s="346"/>
    </row>
    <row r="11" spans="1:11" ht="12.75">
      <c r="A11" s="33"/>
      <c r="B11" s="346"/>
      <c r="C11" s="346"/>
      <c r="D11" s="346"/>
      <c r="E11" s="346"/>
      <c r="F11" s="346"/>
      <c r="G11" s="346"/>
      <c r="H11" s="346"/>
      <c r="I11" s="346"/>
      <c r="J11" s="346"/>
      <c r="K11" s="346"/>
    </row>
    <row r="12" spans="1:11" ht="12.75">
      <c r="A12" s="348" t="s">
        <v>187</v>
      </c>
      <c r="B12" s="348"/>
      <c r="C12" s="348"/>
      <c r="D12" s="348"/>
      <c r="E12" s="348"/>
      <c r="F12" s="348"/>
      <c r="G12" s="348"/>
      <c r="H12" s="346"/>
      <c r="I12" s="346"/>
      <c r="J12" s="346"/>
      <c r="K12" s="346"/>
    </row>
  </sheetData>
  <sheetProtection/>
  <mergeCells count="25">
    <mergeCell ref="A12:G12"/>
    <mergeCell ref="H12:I12"/>
    <mergeCell ref="J12:K12"/>
    <mergeCell ref="B10:D10"/>
    <mergeCell ref="E10:G10"/>
    <mergeCell ref="H10:I10"/>
    <mergeCell ref="J10:K10"/>
    <mergeCell ref="B11:D11"/>
    <mergeCell ref="E11:G11"/>
    <mergeCell ref="H11:I11"/>
    <mergeCell ref="J11:K11"/>
    <mergeCell ref="B8:D8"/>
    <mergeCell ref="E8:G8"/>
    <mergeCell ref="H8:I8"/>
    <mergeCell ref="J8:K8"/>
    <mergeCell ref="B9:D9"/>
    <mergeCell ref="E9:G9"/>
    <mergeCell ref="H9:I9"/>
    <mergeCell ref="J9:K9"/>
    <mergeCell ref="I1:K1"/>
    <mergeCell ref="H3:K3"/>
    <mergeCell ref="A6:K6"/>
    <mergeCell ref="J7:K7"/>
    <mergeCell ref="G2:K2"/>
    <mergeCell ref="A4:K5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PageLayoutView="0" workbookViewId="0" topLeftCell="A1">
      <selection activeCell="D2" sqref="D2:F2"/>
    </sheetView>
  </sheetViews>
  <sheetFormatPr defaultColWidth="9.140625" defaultRowHeight="12.75"/>
  <cols>
    <col min="1" max="1" width="5.00390625" style="62" customWidth="1"/>
    <col min="2" max="2" width="17.28125" style="62" customWidth="1"/>
    <col min="3" max="3" width="12.7109375" style="62" customWidth="1"/>
    <col min="4" max="4" width="16.8515625" style="62" customWidth="1"/>
    <col min="5" max="5" width="11.8515625" style="62" customWidth="1"/>
    <col min="6" max="6" width="24.28125" style="62" customWidth="1"/>
    <col min="7" max="16384" width="9.140625" style="62" customWidth="1"/>
  </cols>
  <sheetData>
    <row r="1" spans="1:6" ht="12.75">
      <c r="A1" s="61"/>
      <c r="B1" s="61"/>
      <c r="C1" s="61"/>
      <c r="D1" s="351" t="s">
        <v>245</v>
      </c>
      <c r="E1" s="351"/>
      <c r="F1" s="352"/>
    </row>
    <row r="2" spans="1:6" ht="12.75">
      <c r="A2" s="61"/>
      <c r="B2" s="61"/>
      <c r="C2" s="61"/>
      <c r="D2" s="353" t="s">
        <v>458</v>
      </c>
      <c r="E2" s="353"/>
      <c r="F2" s="353"/>
    </row>
    <row r="3" spans="1:6" ht="12.75">
      <c r="A3" s="61"/>
      <c r="B3" s="61"/>
      <c r="C3" s="61"/>
      <c r="D3" s="354"/>
      <c r="E3" s="354"/>
      <c r="F3" s="354"/>
    </row>
    <row r="4" spans="1:6" ht="15">
      <c r="A4" s="63"/>
      <c r="B4" s="63"/>
      <c r="C4" s="63"/>
      <c r="D4" s="63"/>
      <c r="E4" s="63"/>
      <c r="F4" s="63"/>
    </row>
    <row r="5" spans="1:6" ht="15.75" customHeight="1">
      <c r="A5" s="355" t="s">
        <v>450</v>
      </c>
      <c r="B5" s="355"/>
      <c r="C5" s="355"/>
      <c r="D5" s="355"/>
      <c r="E5" s="355"/>
      <c r="F5" s="355"/>
    </row>
    <row r="6" spans="1:6" ht="33" customHeight="1">
      <c r="A6" s="356" t="s">
        <v>421</v>
      </c>
      <c r="B6" s="356"/>
      <c r="C6" s="356"/>
      <c r="D6" s="356"/>
      <c r="E6" s="356"/>
      <c r="F6" s="356"/>
    </row>
    <row r="7" spans="1:6" ht="14.25">
      <c r="A7" s="64"/>
      <c r="B7" s="64"/>
      <c r="C7" s="64"/>
      <c r="D7" s="64"/>
      <c r="E7" s="64"/>
      <c r="F7" s="64"/>
    </row>
    <row r="8" spans="1:6" ht="22.5">
      <c r="A8" s="65" t="s">
        <v>212</v>
      </c>
      <c r="B8" s="65" t="s">
        <v>213</v>
      </c>
      <c r="C8" s="65" t="s">
        <v>214</v>
      </c>
      <c r="D8" s="65" t="s">
        <v>215</v>
      </c>
      <c r="E8" s="65" t="s">
        <v>216</v>
      </c>
      <c r="F8" s="65" t="s">
        <v>217</v>
      </c>
    </row>
    <row r="9" spans="1:6" ht="14.25">
      <c r="A9" s="357" t="s">
        <v>218</v>
      </c>
      <c r="B9" s="349"/>
      <c r="C9" s="349"/>
      <c r="D9" s="349"/>
      <c r="E9" s="349"/>
      <c r="F9" s="358"/>
    </row>
    <row r="10" spans="1:6" ht="15">
      <c r="A10" s="66" t="s">
        <v>219</v>
      </c>
      <c r="B10" s="66"/>
      <c r="C10" s="66"/>
      <c r="D10" s="66"/>
      <c r="E10" s="66"/>
      <c r="F10" s="67"/>
    </row>
    <row r="11" spans="1:6" ht="14.25">
      <c r="A11" s="76"/>
      <c r="B11" s="69" t="s">
        <v>220</v>
      </c>
      <c r="C11" s="69"/>
      <c r="D11" s="69"/>
      <c r="E11" s="69"/>
      <c r="F11" s="70">
        <f>SUM(F10:F10)</f>
        <v>0</v>
      </c>
    </row>
    <row r="12" spans="1:6" ht="14.25">
      <c r="A12" s="349"/>
      <c r="B12" s="349"/>
      <c r="C12" s="349"/>
      <c r="D12" s="349"/>
      <c r="E12" s="349"/>
      <c r="F12" s="349"/>
    </row>
    <row r="13" spans="1:6" ht="15">
      <c r="A13" s="72"/>
      <c r="B13" s="71"/>
      <c r="C13" s="71"/>
      <c r="D13" s="71"/>
      <c r="E13" s="71"/>
      <c r="F13" s="73"/>
    </row>
    <row r="14" spans="1:6" ht="14.25">
      <c r="A14" s="71"/>
      <c r="B14" s="71"/>
      <c r="C14" s="71"/>
      <c r="D14" s="71"/>
      <c r="E14" s="71"/>
      <c r="F14" s="74"/>
    </row>
    <row r="15" spans="1:6" ht="14.25">
      <c r="A15" s="350"/>
      <c r="B15" s="350"/>
      <c r="C15" s="350"/>
      <c r="D15" s="350"/>
      <c r="E15" s="350"/>
      <c r="F15" s="350"/>
    </row>
    <row r="16" spans="1:6" ht="15">
      <c r="A16" s="72"/>
      <c r="B16" s="71"/>
      <c r="C16" s="71"/>
      <c r="D16" s="71"/>
      <c r="E16" s="71"/>
      <c r="F16" s="73"/>
    </row>
    <row r="17" spans="1:6" ht="14.25">
      <c r="A17" s="71"/>
      <c r="B17" s="71"/>
      <c r="C17" s="71"/>
      <c r="D17" s="71"/>
      <c r="E17" s="71"/>
      <c r="F17" s="75"/>
    </row>
    <row r="26" ht="12.75">
      <c r="B26" s="68"/>
    </row>
  </sheetData>
  <sheetProtection/>
  <mergeCells count="8">
    <mergeCell ref="A12:F12"/>
    <mergeCell ref="A15:F15"/>
    <mergeCell ref="D1:F1"/>
    <mergeCell ref="D2:F2"/>
    <mergeCell ref="D3:F3"/>
    <mergeCell ref="A5:F5"/>
    <mergeCell ref="A6:F6"/>
    <mergeCell ref="A9:F9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"/>
  <sheetViews>
    <sheetView zoomScaleSheetLayoutView="100" zoomScalePageLayoutView="0" workbookViewId="0" topLeftCell="A1">
      <selection activeCell="C2" sqref="C2:G2"/>
    </sheetView>
  </sheetViews>
  <sheetFormatPr defaultColWidth="9.140625" defaultRowHeight="12.75"/>
  <cols>
    <col min="1" max="1" width="3.28125" style="42" customWidth="1"/>
    <col min="2" max="2" width="89.140625" style="42" customWidth="1"/>
    <col min="3" max="3" width="14.28125" style="42" customWidth="1"/>
    <col min="4" max="6" width="9.28125" style="42" bestFit="1" customWidth="1"/>
    <col min="7" max="7" width="10.57421875" style="42" customWidth="1"/>
    <col min="8" max="16384" width="9.140625" style="42" customWidth="1"/>
  </cols>
  <sheetData>
    <row r="1" spans="1:7" ht="14.25" customHeight="1">
      <c r="A1" s="59"/>
      <c r="B1" s="59"/>
      <c r="D1" s="362" t="s">
        <v>419</v>
      </c>
      <c r="E1" s="362"/>
      <c r="F1" s="362"/>
      <c r="G1" s="362"/>
    </row>
    <row r="2" spans="1:7" ht="14.25" customHeight="1">
      <c r="A2" s="59"/>
      <c r="B2" s="59"/>
      <c r="C2" s="362" t="s">
        <v>459</v>
      </c>
      <c r="D2" s="362"/>
      <c r="E2" s="362"/>
      <c r="F2" s="362"/>
      <c r="G2" s="362"/>
    </row>
    <row r="3" spans="1:7" ht="30" customHeight="1">
      <c r="A3" s="361" t="s">
        <v>451</v>
      </c>
      <c r="B3" s="361"/>
      <c r="C3" s="361"/>
      <c r="D3" s="361"/>
      <c r="E3" s="361"/>
      <c r="F3" s="361"/>
      <c r="G3" s="361"/>
    </row>
    <row r="4" spans="1:2" ht="12.75">
      <c r="A4" s="43"/>
      <c r="B4" s="43"/>
    </row>
    <row r="5" spans="1:2" ht="12.75">
      <c r="A5" s="55"/>
      <c r="B5" s="43"/>
    </row>
    <row r="6" spans="1:7" s="44" customFormat="1" ht="58.5" customHeight="1">
      <c r="A6" s="273" t="s">
        <v>212</v>
      </c>
      <c r="B6" s="267" t="s">
        <v>221</v>
      </c>
      <c r="C6" s="266" t="s">
        <v>165</v>
      </c>
      <c r="D6" s="267" t="s">
        <v>166</v>
      </c>
      <c r="E6" s="267" t="s">
        <v>167</v>
      </c>
      <c r="F6" s="268" t="s">
        <v>168</v>
      </c>
      <c r="G6" s="267" t="s">
        <v>169</v>
      </c>
    </row>
    <row r="7" spans="1:7" s="45" customFormat="1" ht="12">
      <c r="A7" s="269">
        <v>1</v>
      </c>
      <c r="B7" s="269">
        <v>2</v>
      </c>
      <c r="C7" s="270">
        <v>4</v>
      </c>
      <c r="D7" s="271">
        <v>5</v>
      </c>
      <c r="E7" s="271">
        <v>6</v>
      </c>
      <c r="F7" s="272">
        <v>7</v>
      </c>
      <c r="G7" s="271">
        <v>8</v>
      </c>
    </row>
    <row r="8" spans="1:7" s="45" customFormat="1" ht="34.5" customHeight="1">
      <c r="A8" s="269">
        <v>1</v>
      </c>
      <c r="B8" s="56" t="s">
        <v>412</v>
      </c>
      <c r="C8" s="255">
        <v>10961.4</v>
      </c>
      <c r="D8" s="255">
        <v>5090</v>
      </c>
      <c r="E8" s="255">
        <v>5090</v>
      </c>
      <c r="F8" s="257">
        <f>E8-D8</f>
        <v>0</v>
      </c>
      <c r="G8" s="295">
        <f>E8/D8*100</f>
        <v>100</v>
      </c>
    </row>
    <row r="9" spans="1:7" s="45" customFormat="1" ht="38.25" customHeight="1">
      <c r="A9" s="269">
        <v>2</v>
      </c>
      <c r="B9" s="56" t="s">
        <v>413</v>
      </c>
      <c r="C9" s="255">
        <v>7854.1</v>
      </c>
      <c r="D9" s="255">
        <v>5</v>
      </c>
      <c r="E9" s="255">
        <v>5</v>
      </c>
      <c r="F9" s="257">
        <f aca="true" t="shared" si="0" ref="F9:F14">E9-D9</f>
        <v>0</v>
      </c>
      <c r="G9" s="295">
        <f aca="true" t="shared" si="1" ref="G9:G14">E9/D9*100</f>
        <v>100</v>
      </c>
    </row>
    <row r="10" spans="1:7" s="45" customFormat="1" ht="46.5" customHeight="1">
      <c r="A10" s="269">
        <v>3</v>
      </c>
      <c r="B10" s="56" t="s">
        <v>417</v>
      </c>
      <c r="C10" s="255">
        <v>13291.2</v>
      </c>
      <c r="D10" s="255">
        <v>3756.8</v>
      </c>
      <c r="E10" s="255">
        <v>3756.8</v>
      </c>
      <c r="F10" s="257">
        <f t="shared" si="0"/>
        <v>0</v>
      </c>
      <c r="G10" s="295">
        <f t="shared" si="1"/>
        <v>100</v>
      </c>
    </row>
    <row r="11" spans="1:7" ht="43.5" customHeight="1">
      <c r="A11" s="269">
        <v>4</v>
      </c>
      <c r="B11" s="56" t="s">
        <v>416</v>
      </c>
      <c r="C11" s="255">
        <v>790</v>
      </c>
      <c r="D11" s="255">
        <v>0</v>
      </c>
      <c r="E11" s="255">
        <v>0</v>
      </c>
      <c r="F11" s="257">
        <f t="shared" si="0"/>
        <v>0</v>
      </c>
      <c r="G11" s="295" t="e">
        <f t="shared" si="1"/>
        <v>#DIV/0!</v>
      </c>
    </row>
    <row r="12" spans="1:7" ht="38.25" customHeight="1">
      <c r="A12" s="269">
        <v>5</v>
      </c>
      <c r="B12" s="56" t="s">
        <v>415</v>
      </c>
      <c r="C12" s="255">
        <v>6491.8</v>
      </c>
      <c r="D12" s="255">
        <v>2990.8</v>
      </c>
      <c r="E12" s="255">
        <v>2916.1</v>
      </c>
      <c r="F12" s="257">
        <f t="shared" si="0"/>
        <v>-74.7</v>
      </c>
      <c r="G12" s="295">
        <f t="shared" si="1"/>
        <v>97.5</v>
      </c>
    </row>
    <row r="13" spans="1:7" ht="38.25" customHeight="1">
      <c r="A13" s="269">
        <v>6</v>
      </c>
      <c r="B13" s="56" t="s">
        <v>414</v>
      </c>
      <c r="C13" s="255">
        <v>3404.9</v>
      </c>
      <c r="D13" s="255">
        <v>1704</v>
      </c>
      <c r="E13" s="255">
        <v>1695.5</v>
      </c>
      <c r="F13" s="257">
        <f t="shared" si="0"/>
        <v>-8.5</v>
      </c>
      <c r="G13" s="295">
        <f t="shared" si="1"/>
        <v>99.5</v>
      </c>
    </row>
    <row r="14" spans="1:7" ht="15">
      <c r="A14" s="57"/>
      <c r="B14" s="58" t="s">
        <v>222</v>
      </c>
      <c r="C14" s="265">
        <f>C8+C9+C10+C11+C12+C13</f>
        <v>42793.4</v>
      </c>
      <c r="D14" s="265">
        <f>D8+D9+D10+D12+D11+D13</f>
        <v>13546.6</v>
      </c>
      <c r="E14" s="265">
        <f>E8+E9+E10+E11+E12+E13</f>
        <v>13463.4</v>
      </c>
      <c r="F14" s="293">
        <f t="shared" si="0"/>
        <v>-83.2</v>
      </c>
      <c r="G14" s="292">
        <f t="shared" si="1"/>
        <v>99.4</v>
      </c>
    </row>
    <row r="15" spans="1:2" ht="12.75">
      <c r="A15" s="46"/>
      <c r="B15" s="46"/>
    </row>
    <row r="17" spans="1:2" ht="33" customHeight="1">
      <c r="A17" s="359"/>
      <c r="B17" s="360"/>
    </row>
  </sheetData>
  <sheetProtection/>
  <mergeCells count="4">
    <mergeCell ref="A17:B17"/>
    <mergeCell ref="A3:G3"/>
    <mergeCell ref="D1:G1"/>
    <mergeCell ref="C2:G2"/>
  </mergeCells>
  <printOptions/>
  <pageMargins left="0.4330708661417323" right="0.1968503937007874" top="0.2362204724409449" bottom="0.2755905511811024" header="0.2362204724409449" footer="0.1968503937007874"/>
  <pageSetup fitToHeight="15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4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6.28125" style="49" customWidth="1"/>
    <col min="2" max="2" width="55.28125" style="49" customWidth="1"/>
    <col min="3" max="3" width="13.28125" style="49" customWidth="1"/>
    <col min="4" max="4" width="11.140625" style="49" customWidth="1"/>
    <col min="5" max="16384" width="9.140625" style="49" customWidth="1"/>
  </cols>
  <sheetData>
    <row r="1" spans="1:7" ht="15">
      <c r="A1" s="47"/>
      <c r="B1" s="60"/>
      <c r="D1" s="364" t="s">
        <v>420</v>
      </c>
      <c r="E1" s="365"/>
      <c r="F1" s="365"/>
      <c r="G1" s="365"/>
    </row>
    <row r="2" spans="1:7" ht="15">
      <c r="A2" s="47"/>
      <c r="B2" s="366" t="s">
        <v>460</v>
      </c>
      <c r="C2" s="366"/>
      <c r="D2" s="366"/>
      <c r="E2" s="366"/>
      <c r="F2" s="366"/>
      <c r="G2" s="366"/>
    </row>
    <row r="3" spans="1:2" ht="15">
      <c r="A3" s="47"/>
      <c r="B3" s="47"/>
    </row>
    <row r="4" spans="1:7" ht="26.25" customHeight="1">
      <c r="A4" s="363" t="s">
        <v>452</v>
      </c>
      <c r="B4" s="363"/>
      <c r="C4" s="363"/>
      <c r="D4" s="363"/>
      <c r="E4" s="363"/>
      <c r="F4" s="363"/>
      <c r="G4" s="363"/>
    </row>
    <row r="5" spans="1:2" ht="15">
      <c r="A5" s="47"/>
      <c r="B5" s="47"/>
    </row>
    <row r="6" spans="1:7" ht="44.25" customHeight="1">
      <c r="A6" s="50" t="s">
        <v>225</v>
      </c>
      <c r="B6" s="51" t="s">
        <v>226</v>
      </c>
      <c r="C6" s="266" t="s">
        <v>165</v>
      </c>
      <c r="D6" s="267" t="s">
        <v>166</v>
      </c>
      <c r="E6" s="267" t="s">
        <v>167</v>
      </c>
      <c r="F6" s="268" t="s">
        <v>168</v>
      </c>
      <c r="G6" s="267" t="s">
        <v>169</v>
      </c>
    </row>
    <row r="7" spans="1:7" ht="12.75" customHeight="1">
      <c r="A7" s="276">
        <v>1</v>
      </c>
      <c r="B7" s="276">
        <v>2</v>
      </c>
      <c r="C7" s="277">
        <v>4</v>
      </c>
      <c r="D7" s="278">
        <v>5</v>
      </c>
      <c r="E7" s="278">
        <v>6</v>
      </c>
      <c r="F7" s="279">
        <v>7</v>
      </c>
      <c r="G7" s="278">
        <v>8</v>
      </c>
    </row>
    <row r="8" spans="1:7" ht="20.25" customHeight="1">
      <c r="A8" s="52">
        <v>1</v>
      </c>
      <c r="B8" s="274" t="s">
        <v>229</v>
      </c>
      <c r="C8" s="280">
        <f>C9</f>
        <v>5786.4</v>
      </c>
      <c r="D8" s="280">
        <f>D9</f>
        <v>2050.7</v>
      </c>
      <c r="E8" s="280">
        <f>E9</f>
        <v>2050.7</v>
      </c>
      <c r="F8" s="281">
        <f aca="true" t="shared" si="0" ref="F8:F13">E8-D8</f>
        <v>0</v>
      </c>
      <c r="G8" s="282">
        <f aca="true" t="shared" si="1" ref="G8:G13">E8/D8*100</f>
        <v>100</v>
      </c>
    </row>
    <row r="9" spans="1:7" ht="18" customHeight="1">
      <c r="A9" s="54" t="s">
        <v>223</v>
      </c>
      <c r="B9" s="274" t="s">
        <v>227</v>
      </c>
      <c r="C9" s="280">
        <f>C10+C11+C12</f>
        <v>5786.4</v>
      </c>
      <c r="D9" s="280">
        <f>D10+D11+D12</f>
        <v>2050.7</v>
      </c>
      <c r="E9" s="280">
        <f>E10+E11+E12</f>
        <v>2050.7</v>
      </c>
      <c r="F9" s="281">
        <f t="shared" si="0"/>
        <v>0</v>
      </c>
      <c r="G9" s="282">
        <f t="shared" si="1"/>
        <v>100</v>
      </c>
    </row>
    <row r="10" spans="1:7" ht="34.5" customHeight="1">
      <c r="A10" s="54"/>
      <c r="B10" s="274" t="s">
        <v>228</v>
      </c>
      <c r="C10" s="280">
        <v>3208.4</v>
      </c>
      <c r="D10" s="280">
        <v>1951.9</v>
      </c>
      <c r="E10" s="280">
        <v>1951.9</v>
      </c>
      <c r="F10" s="281">
        <f t="shared" si="0"/>
        <v>0</v>
      </c>
      <c r="G10" s="282">
        <f t="shared" si="1"/>
        <v>100</v>
      </c>
    </row>
    <row r="11" spans="1:7" ht="18" customHeight="1">
      <c r="A11" s="54"/>
      <c r="B11" s="274" t="s">
        <v>418</v>
      </c>
      <c r="C11" s="280">
        <v>303.6</v>
      </c>
      <c r="D11" s="280">
        <v>98.8</v>
      </c>
      <c r="E11" s="280">
        <v>98.8</v>
      </c>
      <c r="F11" s="281">
        <f t="shared" si="0"/>
        <v>0</v>
      </c>
      <c r="G11" s="282">
        <f t="shared" si="1"/>
        <v>100</v>
      </c>
    </row>
    <row r="12" spans="1:7" ht="32.25" customHeight="1">
      <c r="A12" s="54"/>
      <c r="B12" s="274" t="s">
        <v>230</v>
      </c>
      <c r="C12" s="280">
        <v>2274.4</v>
      </c>
      <c r="D12" s="280">
        <v>0</v>
      </c>
      <c r="E12" s="280">
        <v>0</v>
      </c>
      <c r="F12" s="281">
        <f t="shared" si="0"/>
        <v>0</v>
      </c>
      <c r="G12" s="282" t="e">
        <f t="shared" si="1"/>
        <v>#DIV/0!</v>
      </c>
    </row>
    <row r="13" spans="1:7" ht="14.25">
      <c r="A13" s="53"/>
      <c r="B13" s="275" t="s">
        <v>224</v>
      </c>
      <c r="C13" s="296">
        <f>C8</f>
        <v>5786.4</v>
      </c>
      <c r="D13" s="296">
        <f>D8</f>
        <v>2050.7</v>
      </c>
      <c r="E13" s="296">
        <f>E8</f>
        <v>2050.7</v>
      </c>
      <c r="F13" s="249">
        <f t="shared" si="0"/>
        <v>0</v>
      </c>
      <c r="G13" s="250">
        <f t="shared" si="1"/>
        <v>100</v>
      </c>
    </row>
    <row r="14" spans="1:2" ht="12.75">
      <c r="A14" s="48"/>
      <c r="B14" s="48"/>
    </row>
  </sheetData>
  <sheetProtection/>
  <mergeCells count="3">
    <mergeCell ref="A4:G4"/>
    <mergeCell ref="D1:G1"/>
    <mergeCell ref="B2:G2"/>
  </mergeCells>
  <printOptions/>
  <pageMargins left="0" right="0" top="0.1968503937007874" bottom="0" header="0.31496062992125984" footer="0.31496062992125984"/>
  <pageSetup fitToHeight="15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4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4.00390625" style="77" customWidth="1"/>
    <col min="2" max="2" width="64.57421875" style="98" customWidth="1"/>
    <col min="3" max="3" width="10.00390625" style="77" customWidth="1"/>
    <col min="4" max="4" width="0.85546875" style="77" hidden="1" customWidth="1"/>
    <col min="5" max="16384" width="9.140625" style="77" customWidth="1"/>
  </cols>
  <sheetData>
    <row r="1" spans="2:5" ht="12.75">
      <c r="B1" s="338" t="s">
        <v>246</v>
      </c>
      <c r="C1" s="338"/>
      <c r="D1" s="338"/>
      <c r="E1" s="367"/>
    </row>
    <row r="2" spans="2:5" ht="12.75">
      <c r="B2" s="338" t="s">
        <v>461</v>
      </c>
      <c r="C2" s="338"/>
      <c r="D2" s="338"/>
      <c r="E2" s="367"/>
    </row>
    <row r="4" spans="1:5" ht="36" customHeight="1">
      <c r="A4" s="368" t="s">
        <v>453</v>
      </c>
      <c r="B4" s="368"/>
      <c r="C4" s="368"/>
      <c r="D4" s="368"/>
      <c r="E4" s="369"/>
    </row>
    <row r="5" spans="1:3" ht="12.75">
      <c r="A5" s="78"/>
      <c r="B5" s="79"/>
      <c r="C5" s="80"/>
    </row>
    <row r="6" spans="1:5" s="81" customFormat="1" ht="17.25" customHeight="1">
      <c r="A6" s="370" t="s">
        <v>212</v>
      </c>
      <c r="B6" s="371" t="s">
        <v>231</v>
      </c>
      <c r="C6" s="370" t="s">
        <v>232</v>
      </c>
      <c r="D6" s="370"/>
      <c r="E6" s="370" t="s">
        <v>233</v>
      </c>
    </row>
    <row r="7" spans="1:5" s="81" customFormat="1" ht="16.5" customHeight="1">
      <c r="A7" s="370"/>
      <c r="B7" s="371"/>
      <c r="C7" s="372"/>
      <c r="D7" s="372"/>
      <c r="E7" s="372"/>
    </row>
    <row r="8" spans="1:5" s="81" customFormat="1" ht="16.5" customHeight="1">
      <c r="A8" s="82">
        <v>1</v>
      </c>
      <c r="B8" s="83">
        <v>2</v>
      </c>
      <c r="C8" s="84">
        <v>3</v>
      </c>
      <c r="D8" s="84"/>
      <c r="E8" s="84">
        <v>4</v>
      </c>
    </row>
    <row r="9" spans="1:5" ht="35.25" customHeight="1">
      <c r="A9" s="85" t="s">
        <v>219</v>
      </c>
      <c r="B9" s="86" t="s">
        <v>240</v>
      </c>
      <c r="C9" s="373">
        <v>0</v>
      </c>
      <c r="D9" s="373"/>
      <c r="E9" s="85">
        <v>0</v>
      </c>
    </row>
    <row r="10" spans="1:5" ht="13.5" customHeight="1">
      <c r="A10" s="87"/>
      <c r="B10" s="86" t="s">
        <v>227</v>
      </c>
      <c r="C10" s="373">
        <v>0</v>
      </c>
      <c r="D10" s="373"/>
      <c r="E10" s="85">
        <v>0</v>
      </c>
    </row>
    <row r="11" spans="1:5" ht="12" customHeight="1">
      <c r="A11" s="88" t="s">
        <v>223</v>
      </c>
      <c r="B11" s="86"/>
      <c r="C11" s="373">
        <v>0</v>
      </c>
      <c r="D11" s="373"/>
      <c r="E11" s="85">
        <v>0</v>
      </c>
    </row>
    <row r="12" spans="1:5" ht="38.25">
      <c r="A12" s="85">
        <v>2</v>
      </c>
      <c r="B12" s="86" t="s">
        <v>241</v>
      </c>
      <c r="C12" s="373">
        <v>0</v>
      </c>
      <c r="D12" s="373"/>
      <c r="E12" s="85">
        <v>0</v>
      </c>
    </row>
    <row r="13" spans="1:5" ht="14.25" customHeight="1">
      <c r="A13" s="87"/>
      <c r="B13" s="86" t="s">
        <v>227</v>
      </c>
      <c r="C13" s="373">
        <v>0</v>
      </c>
      <c r="D13" s="373"/>
      <c r="E13" s="85">
        <v>0</v>
      </c>
    </row>
    <row r="14" spans="1:5" ht="14.25" customHeight="1">
      <c r="A14" s="88" t="s">
        <v>234</v>
      </c>
      <c r="B14" s="86"/>
      <c r="C14" s="85">
        <v>0</v>
      </c>
      <c r="D14" s="85"/>
      <c r="E14" s="85">
        <v>0</v>
      </c>
    </row>
    <row r="15" spans="1:5" ht="42" customHeight="1">
      <c r="A15" s="89" t="s">
        <v>106</v>
      </c>
      <c r="B15" s="86" t="s">
        <v>242</v>
      </c>
      <c r="C15" s="373">
        <v>0</v>
      </c>
      <c r="D15" s="373"/>
      <c r="E15" s="85">
        <v>0</v>
      </c>
    </row>
    <row r="16" spans="1:5" ht="16.5" customHeight="1">
      <c r="A16" s="88"/>
      <c r="B16" s="86" t="s">
        <v>227</v>
      </c>
      <c r="C16" s="373">
        <v>0</v>
      </c>
      <c r="D16" s="373"/>
      <c r="E16" s="85">
        <v>0</v>
      </c>
    </row>
    <row r="17" spans="1:5" ht="12.75">
      <c r="A17" s="88" t="s">
        <v>235</v>
      </c>
      <c r="B17" s="86"/>
      <c r="C17" s="373">
        <v>0</v>
      </c>
      <c r="D17" s="373"/>
      <c r="E17" s="85">
        <v>0</v>
      </c>
    </row>
    <row r="18" spans="1:5" ht="12.75">
      <c r="A18" s="87">
        <v>4</v>
      </c>
      <c r="B18" s="86" t="s">
        <v>236</v>
      </c>
      <c r="C18" s="85">
        <v>0</v>
      </c>
      <c r="D18" s="85"/>
      <c r="E18" s="85">
        <v>0</v>
      </c>
    </row>
    <row r="19" spans="1:5" ht="15" customHeight="1">
      <c r="A19" s="87"/>
      <c r="B19" s="90" t="s">
        <v>227</v>
      </c>
      <c r="C19" s="91">
        <v>0</v>
      </c>
      <c r="D19" s="91"/>
      <c r="E19" s="85">
        <v>0</v>
      </c>
    </row>
    <row r="20" spans="1:5" ht="15" customHeight="1">
      <c r="A20" s="88" t="s">
        <v>237</v>
      </c>
      <c r="B20" s="92"/>
      <c r="C20" s="91">
        <v>0</v>
      </c>
      <c r="D20" s="91"/>
      <c r="E20" s="85">
        <v>0</v>
      </c>
    </row>
    <row r="21" spans="1:5" ht="27.75" customHeight="1">
      <c r="A21" s="85">
        <v>5</v>
      </c>
      <c r="B21" s="93" t="s">
        <v>243</v>
      </c>
      <c r="C21" s="32">
        <v>0</v>
      </c>
      <c r="D21" s="32"/>
      <c r="E21" s="85">
        <v>0</v>
      </c>
    </row>
    <row r="22" spans="1:5" ht="15.75">
      <c r="A22" s="94"/>
      <c r="B22" s="90" t="s">
        <v>227</v>
      </c>
      <c r="C22" s="85">
        <v>0</v>
      </c>
      <c r="D22" s="95"/>
      <c r="E22" s="85">
        <v>0</v>
      </c>
    </row>
    <row r="23" spans="1:5" ht="12.75">
      <c r="A23" s="88" t="s">
        <v>238</v>
      </c>
      <c r="B23" s="96"/>
      <c r="C23" s="97">
        <v>0</v>
      </c>
      <c r="D23" s="97"/>
      <c r="E23" s="97">
        <v>0</v>
      </c>
    </row>
    <row r="24" spans="1:5" ht="12.75">
      <c r="A24" s="87"/>
      <c r="B24" s="96" t="s">
        <v>239</v>
      </c>
      <c r="C24" s="97">
        <v>0</v>
      </c>
      <c r="D24" s="97"/>
      <c r="E24" s="97">
        <v>0</v>
      </c>
    </row>
  </sheetData>
  <sheetProtection/>
  <mergeCells count="15">
    <mergeCell ref="C16:D16"/>
    <mergeCell ref="C17:D17"/>
    <mergeCell ref="C9:D9"/>
    <mergeCell ref="C10:D10"/>
    <mergeCell ref="C11:D11"/>
    <mergeCell ref="C12:D12"/>
    <mergeCell ref="C13:D13"/>
    <mergeCell ref="C15:D15"/>
    <mergeCell ref="B1:E1"/>
    <mergeCell ref="B2:E2"/>
    <mergeCell ref="A4:E4"/>
    <mergeCell ref="A6:A7"/>
    <mergeCell ref="B6:B7"/>
    <mergeCell ref="C6:D7"/>
    <mergeCell ref="E6:E7"/>
  </mergeCells>
  <printOptions/>
  <pageMargins left="0.5905511811023623" right="0.1968503937007874" top="0.5905511811023623" bottom="0.5905511811023623" header="0.5118110236220472" footer="0.5118110236220472"/>
  <pageSetup fitToHeight="1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2016-08-01T09:16:43Z</cp:lastPrinted>
  <dcterms:created xsi:type="dcterms:W3CDTF">1996-10-08T23:32:33Z</dcterms:created>
  <dcterms:modified xsi:type="dcterms:W3CDTF">2016-08-31T04:53:14Z</dcterms:modified>
  <cp:category/>
  <cp:version/>
  <cp:contentType/>
  <cp:contentStatus/>
</cp:coreProperties>
</file>