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59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externalReferences>
    <externalReference r:id="rId11"/>
  </externalReferences>
  <definedNames/>
  <calcPr fullCalcOnLoad="1" fullPrecision="0"/>
</workbook>
</file>

<file path=xl/sharedStrings.xml><?xml version="1.0" encoding="utf-8"?>
<sst xmlns="http://schemas.openxmlformats.org/spreadsheetml/2006/main" count="952" uniqueCount="464">
  <si>
    <t>0310</t>
  </si>
  <si>
    <t>Обеспечение пожарной безопасности</t>
  </si>
  <si>
    <t>Организация сбора и вывоза бытовых отходов и мусора</t>
  </si>
  <si>
    <t>0200</t>
  </si>
  <si>
    <t>Национальная оборона</t>
  </si>
  <si>
    <t>0203</t>
  </si>
  <si>
    <t>Мобилизационная и вневойсковая оборона</t>
  </si>
  <si>
    <t>0502</t>
  </si>
  <si>
    <t>Коммунальное хозяйство</t>
  </si>
  <si>
    <t>0501</t>
  </si>
  <si>
    <t>Жилищное хозяйство</t>
  </si>
  <si>
    <t>526</t>
  </si>
  <si>
    <t>Проведение открытого конкурса по отбору управляющих организации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</si>
  <si>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</si>
  <si>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</si>
  <si>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</si>
  <si>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</t>
  </si>
  <si>
    <t>ВСЕГО ДОХОДОВ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</si>
  <si>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</si>
  <si>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</si>
  <si>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</si>
  <si>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</si>
  <si>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Дотации на выравнивание бюджетной обеспеченности</t>
  </si>
  <si>
    <t>Информирование населения через средства массовой информации</t>
  </si>
  <si>
    <t>0300</t>
  </si>
  <si>
    <t>0503</t>
  </si>
  <si>
    <t>Благоустройство</t>
  </si>
  <si>
    <t>Озеленение</t>
  </si>
  <si>
    <t>Членский взнос в Совет муниципальных образований</t>
  </si>
  <si>
    <t>1 11 05013 00 0000 120</t>
  </si>
  <si>
    <t>1 11 05013 10 0000 120</t>
  </si>
  <si>
    <t>1000</t>
  </si>
  <si>
    <t>Социальная политика</t>
  </si>
  <si>
    <t>1003</t>
  </si>
  <si>
    <t>НАЛОГИ НА СОВОКУПНЫЙ ДОХОД</t>
  </si>
  <si>
    <t>1 06 00000 00 0000 000</t>
  </si>
  <si>
    <t>НАЛОГИ НА ИМУЩЕСТВО</t>
  </si>
  <si>
    <t xml:space="preserve">Код </t>
  </si>
  <si>
    <t>Наименование кода дохода бюджета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</si>
  <si>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</si>
  <si>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</si>
  <si>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</si>
  <si>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</si>
  <si>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</si>
  <si>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</si>
  <si>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</si>
  <si>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</si>
  <si>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t>Выполнение функций заказчика по строительству объектов</t>
  </si>
  <si>
    <t>1 11 00000 00 0000 000</t>
  </si>
  <si>
    <t>ДОХОДЫ ОТ ИСПОЛЬЗОВАНИЯ ИМУЩЕСТВА, НАХОДЯЩЕГОСЯ В ГОСУДАРСТВЕННОЙ  И МУНИЦИПАЛЬНОЙ СОБСТВЕННОСТИ</t>
  </si>
  <si>
    <t xml:space="preserve">1 11 05000 00 0000 120 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</si>
  <si>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</si>
  <si>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0700</t>
  </si>
  <si>
    <t>0400</t>
  </si>
  <si>
    <t>Национальная  экономика</t>
  </si>
  <si>
    <t>2 00 00000 00 0000 000</t>
  </si>
  <si>
    <t>БЕЗВОЗМЕЗДНЫЕ  ПОСТУПЛЕНИЯ</t>
  </si>
  <si>
    <t>2 02 00000 00 0000 000</t>
  </si>
  <si>
    <t>2 02 01000 00 0000 151</t>
  </si>
  <si>
    <t>2 02 01001 00 0000 151</t>
  </si>
  <si>
    <t>2 02 03000 00 0000 151</t>
  </si>
  <si>
    <t>100</t>
  </si>
  <si>
    <t>200</t>
  </si>
  <si>
    <t>800</t>
  </si>
  <si>
    <t>Иные бюджетные ассигнования</t>
  </si>
  <si>
    <t>600</t>
  </si>
  <si>
    <t>300</t>
  </si>
  <si>
    <t>Социальное обеспечение и иные выплаты населению</t>
  </si>
  <si>
    <t xml:space="preserve">1 08 00000 00 0000 000 </t>
  </si>
  <si>
    <t>ГОСУДАРСТВЕННАЯ ПОШЛИНА</t>
  </si>
  <si>
    <t>Национальная безопасность и правоохранительная деятельность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</si>
  <si>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</si>
  <si>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</si>
  <si>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1 05 00000 00 0000 000</t>
  </si>
  <si>
    <t>0800</t>
  </si>
  <si>
    <t>0801</t>
  </si>
  <si>
    <t>Другие общегосударственные вопросы</t>
  </si>
  <si>
    <t xml:space="preserve">Культура  и кинематография  </t>
  </si>
  <si>
    <t>0100</t>
  </si>
  <si>
    <t>Общегосударственные вопросы</t>
  </si>
  <si>
    <t>0102 </t>
  </si>
  <si>
    <t>Выполнение передаваемых полномочий поселений на обеспечение обслуживания получателей средств бюджетов поселений</t>
  </si>
  <si>
    <t>0111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</si>
  <si>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</si>
  <si>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</si>
  <si>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</si>
  <si>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</si>
  <si>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Межбюджетные трансферты</t>
  </si>
  <si>
    <t>Дотации бюджетам субъектов Российской федерации и муниципальных образований</t>
  </si>
  <si>
    <t>Социальное обеспечение населения</t>
  </si>
  <si>
    <t>ВСЕГО РАСХОДОВ</t>
  </si>
  <si>
    <t>1 11 05030 00 0000 120</t>
  </si>
  <si>
    <t>000</t>
  </si>
  <si>
    <t>0707</t>
  </si>
  <si>
    <t>Молодежная политика и оздоровление детей</t>
  </si>
  <si>
    <t>0113</t>
  </si>
  <si>
    <t/>
  </si>
  <si>
    <t>Раздел, подраздел</t>
  </si>
  <si>
    <t>Целевая статья</t>
  </si>
  <si>
    <t>Вид расходов</t>
  </si>
  <si>
    <t>Наименование расходов</t>
  </si>
  <si>
    <t>2</t>
  </si>
  <si>
    <t>3</t>
  </si>
  <si>
    <t>500</t>
  </si>
  <si>
    <t>163</t>
  </si>
  <si>
    <t>Составление протоколов об административных правонарушениях</t>
  </si>
  <si>
    <t xml:space="preserve">1 06 01000 00 0000 110 </t>
  </si>
  <si>
    <t>Налог на имущество физических лиц</t>
  </si>
  <si>
    <t>1 06 01030 10 0000 110</t>
  </si>
  <si>
    <t xml:space="preserve">1 06 06000 00 0000 110 </t>
  </si>
  <si>
    <t>Земельный налог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</si>
  <si>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</si>
  <si>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</si>
  <si>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</si>
  <si>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</si>
  <si>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</si>
  <si>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муниципальных бюджетных и автономных учреждений, а также имущества государственных и муниципальных унитарных предприятий, в том числе казенных)</t>
  </si>
  <si>
    <t>111 09040 00 0000 120</t>
  </si>
  <si>
    <t>111 09045 10 0000 120</t>
  </si>
  <si>
    <t>1 11 05035 10 0000 120</t>
  </si>
  <si>
    <t>Доходы от сдачи в аренду имущества, находящегося в оперативном управлении органов управления поселений  и созданных ими учреждений (за исключением имущества муниципальных бюджетных и  автономных учреждений)</t>
  </si>
  <si>
    <t>2 02 01001 10 0000 151</t>
  </si>
  <si>
    <t>Дотации бюджетам поселений на выравнивание бюджетной обеспеченности</t>
  </si>
  <si>
    <t>Субвенции бюджетам субъектов и муниципальных образований</t>
  </si>
  <si>
    <t>2 02 03015 00 0000 151</t>
  </si>
  <si>
    <t>Субвенции бюджетам поселении на осуществление полномочии по первичному воинскому учету на территориях, где отсутствуют военные комиссариаты</t>
  </si>
  <si>
    <t>2 02 03015 10 0000 151</t>
  </si>
  <si>
    <t>Субвенции бюджетам на осуществление полномочии по первичному воинскому учету на территориях, где отсутствуют военные комиссариаты</t>
  </si>
  <si>
    <t>2 02 03024 10 0000 151</t>
  </si>
  <si>
    <t>Социальная поддержка отдельных категорий граждан, работающих и проживающих в сельской местности и поселках городского типа (рабочих поселках) по оплате жилищно-коммунальных услуг</t>
  </si>
  <si>
    <t>01 05 02 01 10 0000 510</t>
  </si>
  <si>
    <t>01 05 02 01 10 0000 610</t>
  </si>
  <si>
    <t xml:space="preserve">1 01 02020 01 0000 110 </t>
  </si>
  <si>
    <t xml:space="preserve">1 05 03010 01 0000 110 </t>
  </si>
  <si>
    <t xml:space="preserve">Единый сельскохозяйственный налог </t>
  </si>
  <si>
    <t xml:space="preserve"> 1 06 04000 02 0000 110</t>
  </si>
  <si>
    <t>Транспортный налог</t>
  </si>
  <si>
    <t>1 06 04012 02 0000 110</t>
  </si>
  <si>
    <t>Транспортный налог с физических лиц</t>
  </si>
  <si>
    <t>0409</t>
  </si>
  <si>
    <t>Дорожное хозяйство (дорожные фонды)</t>
  </si>
  <si>
    <t>Выполнение передаваемых полномочий поселений по осуществлению внешнего муниципального финансового контроля</t>
  </si>
  <si>
    <t>1 06 04011 02 0000 110</t>
  </si>
  <si>
    <t>Транспортный налог с организации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</si>
  <si>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</si>
  <si>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</si>
  <si>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</si>
  <si>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</si>
  <si>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</si>
  <si>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</si>
  <si>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</si>
  <si>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</si>
  <si>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 и 228 НК Российской Федерации</t>
  </si>
  <si>
    <t>Налог на доходы физических лиц, полученных от осуществления деятельности физических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</si>
  <si>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2 02 03024 00 0000 151</t>
  </si>
  <si>
    <t>Субвенции местным  бюджетам  на выполнение передаваемых полномочий  субъектов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</si>
  <si>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</si>
  <si>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утверждено по бюджету на год</t>
  </si>
  <si>
    <t>утверждено на отчетный период</t>
  </si>
  <si>
    <t>фактически исполнено</t>
  </si>
  <si>
    <t>сумма отклонения</t>
  </si>
  <si>
    <t>% исполнения</t>
  </si>
  <si>
    <t xml:space="preserve">1 01 02030 01 0000 110 </t>
  </si>
  <si>
    <t xml:space="preserve">Налог на доходы физических лиц с доходов, полученных физическими лицами, в соответствии со статьей 228 НК РФ </t>
  </si>
  <si>
    <t>1 11 05026 10  0000 120</t>
  </si>
  <si>
    <t>Увеличение прочих остатков денежных средств бюджета муниципального образования Фроловское сельское поселение</t>
  </si>
  <si>
    <t>Уменьшение прочих остатков денежных средств бюджета муниципального образования Фроловское сельское поселение</t>
  </si>
  <si>
    <t>1 11 05026 00  0000 120</t>
  </si>
  <si>
    <t>2 18 00000 00 0000 000</t>
  </si>
  <si>
    <t xml:space="preserve">2 18 05010 00 0000 151 </t>
  </si>
  <si>
    <t>2 18 05010 10 0000 151</t>
  </si>
  <si>
    <t xml:space="preserve">                                                                                                 Приложение  1</t>
  </si>
  <si>
    <t>тыс.руб.</t>
  </si>
  <si>
    <t xml:space="preserve">Дата </t>
  </si>
  <si>
    <t>№ документа</t>
  </si>
  <si>
    <t xml:space="preserve">выделено по распоряжению главы </t>
  </si>
  <si>
    <t>кассовые расходы</t>
  </si>
  <si>
    <t xml:space="preserve">Всего расходов за счет средств резервного фонда: 0 рублей </t>
  </si>
  <si>
    <t>Предусмотренно в бюджете поселения 200,0 тыс. руб.</t>
  </si>
  <si>
    <t xml:space="preserve">Приложение 3 </t>
  </si>
  <si>
    <t xml:space="preserve">Приложение 4 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</si>
  <si>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</si>
  <si>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</si>
  <si>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</si>
  <si>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</si>
  <si>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</si>
  <si>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</si>
  <si>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</si>
  <si>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1 06 06043 10 0000 110</t>
  </si>
  <si>
    <t>Земельный налог с физических лиц</t>
  </si>
  <si>
    <t>Земельный налог с физических лиц,обладающих земельным участком,расоложенным в границах сельских поселений</t>
  </si>
  <si>
    <t xml:space="preserve">  </t>
  </si>
  <si>
    <t>Предоставление субсидий бюджетным, автономным учреждениям и иным некоммерческим организациям</t>
  </si>
  <si>
    <t xml:space="preserve"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 </t>
  </si>
  <si>
    <t>Прочие поступления от использования имущества, находящегося в собственности сельских поселений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</si>
  <si>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113 02995 10 1000 130</t>
  </si>
  <si>
    <t xml:space="preserve">Прочие доходы от компенсации затрат бюджетов сельских поселений </t>
  </si>
  <si>
    <t>113 00000 00 0000 000</t>
  </si>
  <si>
    <t>Доходы от компенсации затрат государства</t>
  </si>
  <si>
    <t>113 02000 00 0000 130</t>
  </si>
  <si>
    <t>ДОХОДЫ ОТ ОКАЗАНИЯ ПЛАТНЫХ УСЛУГ (РАБОТ) И КОМПЕНСАЦИИ ЗАТРАТ ГОСУДАРСТВА</t>
  </si>
  <si>
    <t>Принятие решений о согласовании переустройства и перепланировки жилых помещений</t>
  </si>
  <si>
    <t>№ п/п</t>
  </si>
  <si>
    <t>Наименование объекта</t>
  </si>
  <si>
    <t>Адрес</t>
  </si>
  <si>
    <t>Краткая характеристика</t>
  </si>
  <si>
    <t>Год постройки</t>
  </si>
  <si>
    <t>рыночная стоимость, тыс.руб.</t>
  </si>
  <si>
    <t>2016 год</t>
  </si>
  <si>
    <t>ИТОГО</t>
  </si>
  <si>
    <t xml:space="preserve">Наименование муниципальных программ </t>
  </si>
  <si>
    <t>Всего</t>
  </si>
  <si>
    <t>1.1</t>
  </si>
  <si>
    <t>ВСЕГО</t>
  </si>
  <si>
    <t>№ 
п/п</t>
  </si>
  <si>
    <t>Наименование   расходов</t>
  </si>
  <si>
    <t>в том числе:</t>
  </si>
  <si>
    <t>Содержание  автомобильных дорог и искусственных сооружений на них</t>
  </si>
  <si>
    <t>Дорожный фонд Фроловского сельского поселения</t>
  </si>
  <si>
    <t>Капитальный ремонт  автомобильных дорог и искусственных сооружений на них</t>
  </si>
  <si>
    <t xml:space="preserve">Приложение 5 </t>
  </si>
  <si>
    <t xml:space="preserve">                                     Приложение 6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</si>
  <si>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</si>
  <si>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</si>
  <si>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</si>
  <si>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36 0 00 00000</t>
  </si>
  <si>
    <t>Муниципальная программа сельского поселения "Совершенствование муниципального управления" на 2016-2020 годы</t>
  </si>
  <si>
    <t>36 0 05 00000</t>
  </si>
  <si>
    <t>36 0 05 4М080</t>
  </si>
  <si>
    <t>36 0 05 40030</t>
  </si>
  <si>
    <t>Содержание органов местного самоуправления сельского поселения</t>
  </si>
  <si>
    <t>Закупка товаров, работ и услуг для обеспечения государственных (муниципальных) нужд</t>
  </si>
  <si>
    <t>36 0 05 2П160</t>
  </si>
  <si>
    <t>36 0 06 00000</t>
  </si>
  <si>
    <t>36 0 06 47100</t>
  </si>
  <si>
    <t>36 0 06 47120</t>
  </si>
  <si>
    <t>36 0 06 47130</t>
  </si>
  <si>
    <t xml:space="preserve">Выполнение функций по проведению проверок деятельности управляющих организаций </t>
  </si>
  <si>
    <t>36 0 06 47140</t>
  </si>
  <si>
    <t>Выполнение функций  по запросу  информации у организаций коммунального комплекса по вопросам применения тарифов и надбавок</t>
  </si>
  <si>
    <t>36 0 06 47150</t>
  </si>
  <si>
    <t>Выполнение функций по осуществлению мониторинга кредиторской задолженности за коммунальные услуги и топливно-энергетические ресурсы</t>
  </si>
  <si>
    <t>37 0 00 00000</t>
  </si>
  <si>
    <t>37  0 06 00000</t>
  </si>
  <si>
    <t>37 0 06 47160</t>
  </si>
  <si>
    <t>91 0 00 00000</t>
  </si>
  <si>
    <t>Расходы в рамках непрограммных направлений деятельности</t>
  </si>
  <si>
    <t>91 0 00 47110</t>
  </si>
  <si>
    <t>91 0 00 47230</t>
  </si>
  <si>
    <t>91 0 00 47240</t>
  </si>
  <si>
    <t xml:space="preserve">Принятие решений о переводе жилого помещения в нежилое помещение и нежилого помещения в жилое </t>
  </si>
  <si>
    <t xml:space="preserve">Резервные фонды администрации сельского поселения </t>
  </si>
  <si>
    <t xml:space="preserve">91 0 00 4Н090 </t>
  </si>
  <si>
    <t xml:space="preserve">36 0 04 00000 </t>
  </si>
  <si>
    <t>Основное мероприятие "Управление муниципальным имуществом сельского поселения"</t>
  </si>
  <si>
    <t>36 0 04 4М040</t>
  </si>
  <si>
    <t xml:space="preserve">Оценка рыночной стоимости права на заключение договора аренды муниципального имущества </t>
  </si>
  <si>
    <t>36 0 04 4М070</t>
  </si>
  <si>
    <t>Содержание объектов имущества казны сельского поселения</t>
  </si>
  <si>
    <t xml:space="preserve">91 0 00 00000 </t>
  </si>
  <si>
    <t>91 0 00 40060</t>
  </si>
  <si>
    <t>Исполнение решений судов, вступивших в законную силу, оплата государственной пошлины</t>
  </si>
  <si>
    <t>91 0 00 4Н070</t>
  </si>
  <si>
    <t>91 0 00 4Н080</t>
  </si>
  <si>
    <t>Осуществление первичного воинского учета на территориях, где отсутствуют военные комиссариаты</t>
  </si>
  <si>
    <t>36 0 05 51180</t>
  </si>
  <si>
    <t>Муниципальная программа сельского поселения "Обеспечение безопасности населения и территории"  на 2016-2020 годы</t>
  </si>
  <si>
    <t>37 0 03 00000</t>
  </si>
  <si>
    <t>Основное мероприятие "Первичные меры пожарной безопасности на территории сельского поселения"</t>
  </si>
  <si>
    <t>37 0 03 4Б050</t>
  </si>
  <si>
    <t>Обеспечение первичных мер пожарной безопасности</t>
  </si>
  <si>
    <t xml:space="preserve">34 0 00 00000 </t>
  </si>
  <si>
    <t>Муниципальная программа сельского поселения "Развитие  дорожного хозяйства и благоустройство сельского поселения" на 2016-2020 годы</t>
  </si>
  <si>
    <t>34 1 00 00000</t>
  </si>
  <si>
    <t>Подпрограмма  "Обеспечение сохранности автомобильных дорог"</t>
  </si>
  <si>
    <t>34 1 01 00000</t>
  </si>
  <si>
    <t xml:space="preserve">Основное мероприятие "Приведение в нормативное состояние автомобильных дорог" </t>
  </si>
  <si>
    <t>34 1 01 4Д010</t>
  </si>
  <si>
    <t>Содержание автомобильных дорог и искуcственных сооружений на них</t>
  </si>
  <si>
    <t>34 1 01 4Д020</t>
  </si>
  <si>
    <t>Ремонт автомобильных дорог и искусственных сооружений на них</t>
  </si>
  <si>
    <t>34 1 01 4Д030</t>
  </si>
  <si>
    <t>Капитальный ремонт автомобильных дорог и искусственных сооружений на них</t>
  </si>
  <si>
    <t>33 0 00 00000</t>
  </si>
  <si>
    <t>Муниципальная программа сельского поселения "Обеспечение качественным жильем и услугами жилищно-коммунального хозяйства населения" на 2016-2020 годы</t>
  </si>
  <si>
    <t>33 2 03 00000</t>
  </si>
  <si>
    <t xml:space="preserve">Основное мероприятие "Передача полномочий сельского поселения" </t>
  </si>
  <si>
    <t xml:space="preserve">33 2 03 47200 </t>
  </si>
  <si>
    <t>34 0 00 00000</t>
  </si>
  <si>
    <t>34 1 04 00000</t>
  </si>
  <si>
    <t>36 0 03 00000</t>
  </si>
  <si>
    <t>Основное мероприятие "Управление земельными ресурсами сельского поселения"</t>
  </si>
  <si>
    <t>36 0 03 4М010</t>
  </si>
  <si>
    <t>Проведение землеустроительных работ</t>
  </si>
  <si>
    <t>36 0 03 4М020</t>
  </si>
  <si>
    <t>Проведение кадастровых работ</t>
  </si>
  <si>
    <t xml:space="preserve">33 0 00 00000 </t>
  </si>
  <si>
    <t>33 0 04 00000</t>
  </si>
  <si>
    <t xml:space="preserve">Основное мероприятие "Капитальный ремонт и модернизация жилищного фонда" </t>
  </si>
  <si>
    <t>33 0 04 09601</t>
  </si>
  <si>
    <t xml:space="preserve">Обеспечение мероприятий по капитальному ремонту многоквартирных домов </t>
  </si>
  <si>
    <t>33 0 04 4Ж100</t>
  </si>
  <si>
    <t>Капитальный ремонт многоквартирных домов</t>
  </si>
  <si>
    <t>36 0 04 4М060</t>
  </si>
  <si>
    <t>Взносы на капитальный ремонт общего имущества в многоквартирных домах, в которых расположены жилые помещения, находящихся в собственности сельского поселения</t>
  </si>
  <si>
    <t>33 0 01 00000</t>
  </si>
  <si>
    <t>Основное мероприятие "Строительство (реконструкция) объектов общественной инфраструктуры муниципального значения, приобретение объектов недвижимости имущества в муниципальную собственность"</t>
  </si>
  <si>
    <t>33 0 01 L0180</t>
  </si>
  <si>
    <t>Проектирование, строительство (реконструкция) объектов общественной инфраструктуры муниципального значения</t>
  </si>
  <si>
    <t>34 2 00 00000</t>
  </si>
  <si>
    <t>Подпрограмма  "Благоустройство территории"</t>
  </si>
  <si>
    <t>34 2 01 00000</t>
  </si>
  <si>
    <t>Основное мероприятие "Благоустройство"</t>
  </si>
  <si>
    <t>34 2 01 4Д 070</t>
  </si>
  <si>
    <t>Прочие мероприятия по благоустройству</t>
  </si>
  <si>
    <t>34 2 01 4Д 080</t>
  </si>
  <si>
    <t>34 2 01 4Д 090</t>
  </si>
  <si>
    <t xml:space="preserve">Уличное освещение </t>
  </si>
  <si>
    <t>34 2 01 4Д 100</t>
  </si>
  <si>
    <t>34 2 01 4Д 110</t>
  </si>
  <si>
    <t>Организация и содержание мест захоронения</t>
  </si>
  <si>
    <t xml:space="preserve">Образование </t>
  </si>
  <si>
    <t>91 0 00 4Н060</t>
  </si>
  <si>
    <t>Предоставление субсидии на обеспечение деятельности Фонда молодежных инициатив Пермского муниципального района</t>
  </si>
  <si>
    <t xml:space="preserve">Культура  </t>
  </si>
  <si>
    <t>32 0 00 00000</t>
  </si>
  <si>
    <t xml:space="preserve">Муниципальная программа сельского поселения "Развитие сферы культуры" на 2016-2020 годы 
</t>
  </si>
  <si>
    <t>32 0 01 00000</t>
  </si>
  <si>
    <t>Основное мероприятие "Сохранение и развитие традиционной народной культуры, нематериального культурного наследия народов сельского поселения"</t>
  </si>
  <si>
    <t>32 0 01 40050</t>
  </si>
  <si>
    <t>Обеспечение деятельности (оказание услуг, выполнение работ) муниципальных учреждений (организаций)</t>
  </si>
  <si>
    <t>32 0 02 00000</t>
  </si>
  <si>
    <t>Основное мероприятие "Сохранение и развитие библиотечного дела"</t>
  </si>
  <si>
    <t>32 0 02 40050</t>
  </si>
  <si>
    <t>32 0 06 00000</t>
  </si>
  <si>
    <t>Основное мероприятие "Приведение в нормативное состояние учреждений культуры"</t>
  </si>
  <si>
    <t>Капитальный ремонт фойе Фроловского СДК</t>
  </si>
  <si>
    <t>Капитальный ремонт сети электроосвещения Фроловского СДК</t>
  </si>
  <si>
    <t xml:space="preserve">91 0 00 4Н040 </t>
  </si>
  <si>
    <t>Пенсии за выслугу лет лицам, замещавшим муниципальные должности сельского поселения, муниципальным служащим сельского поселения</t>
  </si>
  <si>
    <t xml:space="preserve">32 0 05 00000 </t>
  </si>
  <si>
    <t>Основное мероприятие «Социальное обеспечение работников бюджетной сферы»</t>
  </si>
  <si>
    <t xml:space="preserve">32 0 05 2С020 </t>
  </si>
  <si>
    <t>Предоставление мер социальной поддержки отдельным категориям граждан, работающим в государственных и муниципальных учреждениях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</si>
  <si>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35 0 00 00000 </t>
  </si>
  <si>
    <t xml:space="preserve">Муниципальная программа сельского поселения "Улучшение жилищных условий граждан" на 2016-2020 годы
</t>
  </si>
  <si>
    <t xml:space="preserve">35 0 01 00000 </t>
  </si>
  <si>
    <t>Основное мероприятие «Оказание социальной поддержки в обеспечении жильем молодых семей»</t>
  </si>
  <si>
    <t>35 0 01 L0200</t>
  </si>
  <si>
    <t>Предоставление социальных выплат молодым семьям на приобретение (строительство) жилья (в рамках федеральной целевой программы "Жилище" на 2015- 2020 годы)</t>
  </si>
  <si>
    <t>0505</t>
  </si>
  <si>
    <t>Другие вопросы в области жилищно-коммунального хозяйства</t>
  </si>
  <si>
    <t>Основное мероприятие "Передача полномочий сельского поселения"</t>
  </si>
  <si>
    <t>Выполнение функций по проведению капитального ремонта и ремонта дорог, мостов</t>
  </si>
  <si>
    <t>34 1 04 47270</t>
  </si>
  <si>
    <t>Проектирование, строительство (реконструкция), капитальный ремонт и ремонт автомобильных дорог общего пользования местного значения, в том числе к земельным участкам, предоставляемым многодетным семьям</t>
  </si>
  <si>
    <t>34 1 01 ST080</t>
  </si>
  <si>
    <t>ЦСР</t>
  </si>
  <si>
    <t>ВР</t>
  </si>
  <si>
    <t xml:space="preserve">Муниципальная программа сельского поселения "Развитие сферы культуры" на 2016-2020 годы
</t>
  </si>
  <si>
    <t>Основное мероприятие "Социальное обеспечение работников бюджетной сферы"</t>
  </si>
  <si>
    <t>Проектирование, строительство (реконструкция)  объектов общественной инфраструктуры муниципального значения</t>
  </si>
  <si>
    <t>Обеспечение мероприятий по капитальному ремонту многоквартирных домов</t>
  </si>
  <si>
    <t>Подпрограмма   "Обеспечение сохранности автомобильных дорог"</t>
  </si>
  <si>
    <t>Подпрограмма "Благоустройство территории"</t>
  </si>
  <si>
    <t>Основное мероприятие"Оказание социальной поддержки в обеспечении жильем молодых семей"</t>
  </si>
  <si>
    <t>Предоставление социальных выплат молодым семьям на приобретение (строительство) жилья (в  рамках федеральной целевой программы "Жилище" на 2015-2020 годы)</t>
  </si>
  <si>
    <t>Основное мероприятие "Обеспечение деятельности органов местного самоуправления"</t>
  </si>
  <si>
    <t>Глава сельского поселения</t>
  </si>
  <si>
    <t>Проведение открытого конкурса по отбору управляющих организаций</t>
  </si>
  <si>
    <t xml:space="preserve">37 0 00 00000 </t>
  </si>
  <si>
    <t xml:space="preserve">37 0 03 00000 </t>
  </si>
  <si>
    <t>37 0 06 00000</t>
  </si>
  <si>
    <t>91 0 00 4Н090</t>
  </si>
  <si>
    <t>Резервный фонд администрации сельского поселения</t>
  </si>
  <si>
    <t>Исполнение решений судов, вступивших в законную силу, оплата госудорственной пошлины</t>
  </si>
  <si>
    <t xml:space="preserve">                                                               Приложение 2</t>
  </si>
  <si>
    <t>Вед</t>
  </si>
  <si>
    <t>33 2 03 47200</t>
  </si>
  <si>
    <t>33 0 03 00000</t>
  </si>
  <si>
    <t>Муниципальная программа "Развитие сферы культуры Фроловского сельского поселения" на 2016-2020 годы</t>
  </si>
  <si>
    <t>Муниципальная программа "Обеспечение качественным жильем и услугами жилищно-коммунального хозяйства населения Фроловского сельского поселения" на 2016-2020 годы</t>
  </si>
  <si>
    <t>Муниципальная программа "Обеспечение безопасности населения и территории Фроловского сельского поселения"  на 2016-2020 годы</t>
  </si>
  <si>
    <t>Муниципальная программа "Совершенствование муниципального управления Фроловского сельского поселения" на 2016-2020 годы</t>
  </si>
  <si>
    <t>Муниципальная программа "Улучшение жилищных условий граждан Фроловского сельского поселения" на 2016-2020 годы</t>
  </si>
  <si>
    <t>Муниципальная программа "Развитие  дорожного хозяйства и благоустройство Фроловского сельского поселения" на 2016-2020 годы</t>
  </si>
  <si>
    <t>Ремонт автомобильных дорог и искусственных сооружений</t>
  </si>
  <si>
    <t xml:space="preserve">  Приложение 7</t>
  </si>
  <si>
    <t xml:space="preserve">  Приложение 8</t>
  </si>
  <si>
    <t>Выполнение функций по признанию в установленном порядке жилых помещений муниципального жилищного фонда непригодными для проживания</t>
  </si>
  <si>
    <t>91 0 00 47290</t>
  </si>
  <si>
    <t>Оценка рыночной стоимости муниципального имущества для целей реализации (или списания с баланса)</t>
  </si>
  <si>
    <t>36 0 04 4М030</t>
  </si>
  <si>
    <t>Техническая паспортизация объектов недвижимого имущества с постановкой на государственный кадастровый учет и снятие с государственного кадастрового учета</t>
  </si>
  <si>
    <t>36 0 04 4М050</t>
  </si>
  <si>
    <t>Проектирование, строительство (реконструкция) автомобильных дорог общего пользования местного значения</t>
  </si>
  <si>
    <t>34 1 02 00000</t>
  </si>
  <si>
    <t>Основное мероприятие "Строительство (реконструкция) автомобильных дорог местного значения"</t>
  </si>
  <si>
    <t>33 0 02 4Ж010</t>
  </si>
  <si>
    <t>Содержание, капитальный ремонт и ремонт систем коммунального комплекса, находящихся в муниципальной собственности, а также бесхозяйных систем коммунального комплекса</t>
  </si>
  <si>
    <t>Основное мероприятие «Содержание и ремонт объектов коммунально-инженерной инфраструктуры"</t>
  </si>
  <si>
    <t>33 0 02 00000</t>
  </si>
  <si>
    <t>91 0 00 2У130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</si>
  <si>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</si>
  <si>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Проведение текущего и капитального ремонта муниципальных учреждений (организаций)</t>
  </si>
  <si>
    <t>32 0 06 4К040</t>
  </si>
  <si>
    <t>32 0 06 4К050</t>
  </si>
  <si>
    <t>Прочие мероприятия по приведению муниципальных учреждений (организаций) в нормативное состояние</t>
  </si>
  <si>
    <t>91 0 0047290</t>
  </si>
  <si>
    <t>Администрирование государственных полномочий по организации проведения мероприятий по отлову, содержанию, эвтаназии и утилизации (кремации) умерших в период содержания и эвтаназированных безнадзорных животных</t>
  </si>
  <si>
    <t>91 0 00 2У140</t>
  </si>
  <si>
    <t>0405</t>
  </si>
  <si>
    <t>34 1 02 40120</t>
  </si>
  <si>
    <t>114 00000 00 0000 000</t>
  </si>
  <si>
    <t>114 02000 00 0000 130</t>
  </si>
  <si>
    <t>114 02053 10 1000 410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</si>
  <si>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</si>
  <si>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</si>
  <si>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</si>
  <si>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Здание хлораторной</t>
  </si>
  <si>
    <t>614530, РФ, пермский край, Пермский район, д.Няшино</t>
  </si>
  <si>
    <t>Здание, Сооружение, Земельный участок</t>
  </si>
  <si>
    <t>2017 год</t>
  </si>
  <si>
    <t>-</t>
  </si>
  <si>
    <t>2018 год</t>
  </si>
  <si>
    <t>01 03 01 00 10 0000 710</t>
  </si>
  <si>
    <t>Получение бюджетом Фроловского сельского поселения кредитов, полученных из бюджета Пермского муниципального района в валюте Российской Федерации</t>
  </si>
  <si>
    <t>01 03 01 00 10 0000 810</t>
  </si>
  <si>
    <t>Погашение бюджетом Фроловского сельского поселения кредитов, полученного из бюджета Пермского муниципального района в валюте Российской Федерации</t>
  </si>
  <si>
    <t>муниципального имущества  Фроловского сельского поселения                                                                                            за 9 месяцев 2016 года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</si>
  <si>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</si>
  <si>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</si>
  <si>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</si>
  <si>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</si>
  <si>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Проектирование, строительство (реконструкция), капитальный ремонт и ремонт автомобильных дорог общего пользования местного значения, в том числе к земельным участкам, предоставляемым многодетным семьям.</t>
  </si>
  <si>
    <t>Администрация Фроловского сельского поселения</t>
  </si>
  <si>
    <t xml:space="preserve">Основное меропрятие "Передача полномочий сельского поселения" </t>
  </si>
  <si>
    <t>Осуществление мероприятий по профилактике терроризма и экстремизма, и защиты от ЧС</t>
  </si>
  <si>
    <t>Сельское хозяйство и рыболовство</t>
  </si>
  <si>
    <t>01 05 00 00 00 0000 000</t>
  </si>
  <si>
    <t xml:space="preserve">Изменение остатков средств на счетах по учету средств бюджета </t>
  </si>
  <si>
    <t>КВД</t>
  </si>
  <si>
    <t xml:space="preserve">Наименование кода вида источников внутреннего финансирования  бюджета </t>
  </si>
  <si>
    <t>Показатели бюджетной росписи на год</t>
  </si>
  <si>
    <t>ИСТОЧНИКИ ФИНАНСИРОВАНИЯ ДЕФИЦИТА БЮДЖЕТА -всего</t>
  </si>
  <si>
    <t xml:space="preserve">Показатели кассового плана на отчетный период  </t>
  </si>
  <si>
    <t>Кассовое исполнение</t>
  </si>
  <si>
    <t>1.2</t>
  </si>
  <si>
    <t>Передача полномочий:</t>
  </si>
  <si>
    <t>Проектирование, строительство (реконструкция), автомобильных дорог общего местного значения</t>
  </si>
  <si>
    <t>Информацию по распределению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9 месяцев 2016 года</t>
  </si>
  <si>
    <t>Информацию по источникам финансирования дефицита бюджета Фроловского сельского поселения за 9 месяцев 2016 года по кодам классификации источников финансирования дефицитов бюджетов</t>
  </si>
  <si>
    <t>Информацию о использовании средств резервного фонда Фроловского сельского поселения за 9 месяцев 2016 года</t>
  </si>
  <si>
    <t xml:space="preserve">Информацию по плану приватизации </t>
  </si>
  <si>
    <t>Информацию о расходовании средств дорожного фонда Фроловского сельского поселения за 9 месяцев 2016 года</t>
  </si>
  <si>
    <t>Информацию об исполениии бюджета по доходам Фроловского сельского поселения за 9 месяцев 2016 года</t>
  </si>
  <si>
    <t>Информацию по ведомственной структуре расходов бюджета Фроловского сельского поселения за 9 месяцев 2016 года</t>
  </si>
  <si>
    <t xml:space="preserve">Информацию о перечне муниципальных программ, и объем их финансирования и исполнения Фроловского сельского поселения за 9 месяцев 2016 года                                                                                                                                                                                             </t>
  </si>
  <si>
    <t xml:space="preserve">                          к решению Совета депутатов от 30.10.2016 № 185</t>
  </si>
  <si>
    <t xml:space="preserve">                                                                                                к решению Совета депуатов от 31.10.2016 № 185 </t>
  </si>
  <si>
    <t xml:space="preserve">     к решению Совета депутатов от 31.10.2016 № 185</t>
  </si>
  <si>
    <t xml:space="preserve"> к решению Совета депутатов от 31.10.2016 № 185</t>
  </si>
  <si>
    <t xml:space="preserve">    к решению Совета депутатов от 31.10.2016 № 185</t>
  </si>
  <si>
    <t xml:space="preserve">                                                                                           к решению Советв депутатов от 31.10.2016 № 185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</si>
</sst>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#,##0.0"/>
    <numFmt numFmtId="184" formatCode="_(* #,##0.0_);_(* \(#,##0.0\);_(* &quot;-&quot;??_);_(@_)"/>
    <numFmt numFmtId="185" formatCode="_-* #,##0.0_р_._-;\-* #,##0.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_р_.;\-#,##0.0_р_."/>
    <numFmt numFmtId="191" formatCode="000"/>
    <numFmt numFmtId="192" formatCode="_-* #,##0.0_р_._-;\-* #,##0.0_р_._-;_-* &quot;-&quot;??_р_._-;_-@_-"/>
    <numFmt numFmtId="193" formatCode="0.0000"/>
    <numFmt numFmtId="194" formatCode="_-* #,##0.000_р_._-;\-* #,##0.000_р_._-;_-* &quot;-&quot;???_р_._-;_-@_-"/>
    <numFmt numFmtId="195" formatCode="?"/>
    <numFmt numFmtId="196" formatCode="#,##0.0_р_."/>
    <numFmt numFmtId="197" formatCode="#,##0.000_р_."/>
    <numFmt numFmtId="198" formatCode="#,##0.00_ ;\-#,##0.00\ "/>
    <numFmt numFmtId="199" formatCode="_(* #,##0.000_);_(* \(#,##0.000\);_(* &quot;-&quot;??_);_(@_)"/>
    <numFmt numFmtId="200" formatCode="_-* #,##0.0_р_._-;\-* #,##0.0_р_._-;_-* &quot;-&quot;_р_._-;_-@_-"/>
    <numFmt numFmtId="201" formatCode="#,##0.0_ ;\-#,##0.0\ "/>
    <numFmt numFmtId="202" formatCode="#,##0.000"/>
    <numFmt numFmtId="203" formatCode="#,##0.00_р_."/>
    <numFmt numFmtId="204" formatCode="_(* #,##0_);_(* \(#,##0\);_(* &quot;-&quot;??_);_(@_)"/>
    <numFmt numFmtId="205" formatCode="_-* #,##0.0_р_._-;\-* #,##0.0_р_._-;_-* &quot;-&quot;???_р_._-;_-@_-"/>
    <numFmt numFmtId="206" formatCode="[$-FC19]d\ mmmm\ yyyy\ &quot;г.&quot;"/>
    <numFmt numFmtId="207" formatCode="0.0000000"/>
    <numFmt numFmtId="208" formatCode="0.000000"/>
    <numFmt numFmtId="209" formatCode="0.00000000"/>
    <numFmt numFmtId="210" formatCode="0.00000"/>
  </numFmts>
  <fonts count="67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7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Arial Cyr"/>
      <family val="0"/>
    </font>
    <font>
      <sz val="11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 Cyr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" fontId="10" fillId="0" borderId="1" applyNumberFormat="0" applyProtection="0">
      <alignment horizontal="right" vertical="center"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2" applyNumberFormat="0" applyAlignment="0" applyProtection="0"/>
    <xf numFmtId="0" fontId="47" fillId="27" borderId="3" applyNumberFormat="0" applyAlignment="0" applyProtection="0"/>
    <xf numFmtId="0" fontId="48" fillId="27" borderId="2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8" borderId="8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0" fillId="3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0" fillId="33" borderId="0" applyNumberFormat="0" applyBorder="0" applyAlignment="0" applyProtection="0"/>
  </cellStyleXfs>
  <cellXfs count="3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18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81" fontId="3" fillId="0" borderId="11" xfId="0" applyNumberFormat="1" applyFont="1" applyFill="1" applyBorder="1" applyAlignment="1">
      <alignment horizontal="center" vertical="center"/>
    </xf>
    <xf numFmtId="181" fontId="1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179" fontId="1" fillId="0" borderId="0" xfId="69" applyFont="1" applyFill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left" vertical="top"/>
    </xf>
    <xf numFmtId="181" fontId="3" fillId="0" borderId="11" xfId="69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left" vertical="top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9" fillId="0" borderId="0" xfId="56" applyFont="1" applyFill="1" applyAlignment="1">
      <alignment vertical="center" wrapText="1"/>
      <protection/>
    </xf>
    <xf numFmtId="0" fontId="1" fillId="0" borderId="0" xfId="56" applyFill="1">
      <alignment/>
      <protection/>
    </xf>
    <xf numFmtId="0" fontId="1" fillId="0" borderId="0" xfId="56">
      <alignment/>
      <protection/>
    </xf>
    <xf numFmtId="0" fontId="1" fillId="0" borderId="11" xfId="58" applyFont="1" applyFill="1" applyBorder="1" applyAlignment="1">
      <alignment horizontal="center" vertical="top" wrapText="1"/>
      <protection/>
    </xf>
    <xf numFmtId="0" fontId="1" fillId="0" borderId="12" xfId="58" applyFont="1" applyFill="1" applyBorder="1" applyAlignment="1">
      <alignment horizontal="center" vertical="top" wrapText="1"/>
      <protection/>
    </xf>
    <xf numFmtId="0" fontId="15" fillId="0" borderId="11" xfId="58" applyFont="1" applyFill="1" applyBorder="1" applyAlignment="1">
      <alignment horizontal="center" vertical="top" wrapText="1"/>
      <protection/>
    </xf>
    <xf numFmtId="49" fontId="2" fillId="0" borderId="11" xfId="58" applyNumberFormat="1" applyFont="1" applyFill="1" applyBorder="1" applyAlignment="1">
      <alignment horizontal="center" vertical="top" wrapText="1"/>
      <protection/>
    </xf>
    <xf numFmtId="49" fontId="15" fillId="0" borderId="11" xfId="58" applyNumberFormat="1" applyFont="1" applyFill="1" applyBorder="1" applyAlignment="1">
      <alignment horizontal="center" vertical="top" wrapText="1"/>
      <protection/>
    </xf>
    <xf numFmtId="0" fontId="1" fillId="0" borderId="13" xfId="0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56" applyNumberFormat="1" applyFont="1" applyFill="1" applyAlignment="1">
      <alignment horizontal="right"/>
      <protection/>
    </xf>
    <xf numFmtId="0" fontId="1" fillId="0" borderId="0" xfId="54" applyFont="1">
      <alignment/>
      <protection/>
    </xf>
    <xf numFmtId="0" fontId="0" fillId="0" borderId="0" xfId="54">
      <alignment/>
      <protection/>
    </xf>
    <xf numFmtId="0" fontId="15" fillId="0" borderId="0" xfId="54" applyFont="1">
      <alignment/>
      <protection/>
    </xf>
    <xf numFmtId="0" fontId="14" fillId="0" borderId="0" xfId="54" applyFont="1">
      <alignment/>
      <protection/>
    </xf>
    <xf numFmtId="0" fontId="8" fillId="0" borderId="11" xfId="54" applyFont="1" applyBorder="1" applyAlignment="1">
      <alignment horizontal="center" vertical="center" wrapText="1"/>
      <protection/>
    </xf>
    <xf numFmtId="0" fontId="0" fillId="34" borderId="0" xfId="54" applyFill="1">
      <alignment/>
      <protection/>
    </xf>
    <xf numFmtId="0" fontId="2" fillId="0" borderId="14" xfId="54" applyFont="1" applyBorder="1" applyAlignment="1">
      <alignment horizontal="center" vertical="center" wrapText="1"/>
      <protection/>
    </xf>
    <xf numFmtId="183" fontId="2" fillId="0" borderId="14" xfId="54" applyNumberFormat="1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center" vertical="center" wrapText="1"/>
      <protection/>
    </xf>
    <xf numFmtId="0" fontId="1" fillId="0" borderId="0" xfId="54" applyFont="1" applyBorder="1" applyAlignment="1">
      <alignment horizontal="center" vertical="center" wrapText="1"/>
      <protection/>
    </xf>
    <xf numFmtId="181" fontId="15" fillId="0" borderId="0" xfId="54" applyNumberFormat="1" applyFont="1" applyBorder="1" applyAlignment="1">
      <alignment horizontal="center" vertical="center" wrapText="1"/>
      <protection/>
    </xf>
    <xf numFmtId="183" fontId="2" fillId="0" borderId="0" xfId="54" applyNumberFormat="1" applyFont="1" applyBorder="1" applyAlignment="1">
      <alignment horizontal="center" vertical="center" wrapText="1"/>
      <protection/>
    </xf>
    <xf numFmtId="181" fontId="2" fillId="0" borderId="0" xfId="54" applyNumberFormat="1" applyFont="1" applyBorder="1" applyAlignment="1">
      <alignment horizontal="center" vertical="center" wrapText="1"/>
      <protection/>
    </xf>
    <xf numFmtId="0" fontId="2" fillId="0" borderId="15" xfId="54" applyFont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49" fontId="20" fillId="0" borderId="17" xfId="61" applyNumberFormat="1" applyFont="1" applyFill="1" applyBorder="1" applyAlignment="1">
      <alignment horizontal="center" vertical="center" wrapText="1"/>
      <protection/>
    </xf>
    <xf numFmtId="49" fontId="8" fillId="0" borderId="17" xfId="61" applyNumberFormat="1" applyFont="1" applyFill="1" applyBorder="1" applyAlignment="1">
      <alignment horizontal="center" vertical="center" wrapText="1"/>
      <protection/>
    </xf>
    <xf numFmtId="182" fontId="8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7" xfId="61" applyNumberFormat="1" applyFont="1" applyFill="1" applyBorder="1" applyAlignment="1">
      <alignment horizontal="left" vertical="center" wrapText="1"/>
      <protection/>
    </xf>
    <xf numFmtId="181" fontId="20" fillId="0" borderId="17" xfId="69" applyNumberFormat="1" applyFont="1" applyFill="1" applyBorder="1" applyAlignment="1">
      <alignment horizontal="center" vertical="center" wrapText="1"/>
    </xf>
    <xf numFmtId="49" fontId="20" fillId="34" borderId="17" xfId="0" applyNumberFormat="1" applyFont="1" applyFill="1" applyBorder="1" applyAlignment="1">
      <alignment horizontal="center" vertical="center"/>
    </xf>
    <xf numFmtId="49" fontId="20" fillId="34" borderId="17" xfId="61" applyNumberFormat="1" applyFont="1" applyFill="1" applyBorder="1" applyAlignment="1">
      <alignment horizontal="left" vertical="center" wrapText="1"/>
      <protection/>
    </xf>
    <xf numFmtId="181" fontId="20" fillId="34" borderId="17" xfId="61" applyNumberFormat="1" applyFont="1" applyFill="1" applyBorder="1" applyAlignment="1">
      <alignment horizontal="center" vertical="center" wrapText="1"/>
      <protection/>
    </xf>
    <xf numFmtId="49" fontId="8" fillId="34" borderId="17" xfId="0" applyNumberFormat="1" applyFont="1" applyFill="1" applyBorder="1" applyAlignment="1">
      <alignment horizontal="center"/>
    </xf>
    <xf numFmtId="49" fontId="8" fillId="34" borderId="17" xfId="61" applyNumberFormat="1" applyFont="1" applyFill="1" applyBorder="1" applyAlignment="1">
      <alignment horizontal="left" vertical="center" wrapText="1"/>
      <protection/>
    </xf>
    <xf numFmtId="49" fontId="8" fillId="34" borderId="17" xfId="61" applyNumberFormat="1" applyFont="1" applyFill="1" applyBorder="1" applyAlignment="1">
      <alignment horizontal="left" vertical="top" wrapText="1"/>
      <protection/>
    </xf>
    <xf numFmtId="181" fontId="8" fillId="34" borderId="17" xfId="61" applyNumberFormat="1" applyFont="1" applyFill="1" applyBorder="1" applyAlignment="1">
      <alignment horizontal="center" vertical="center" wrapText="1"/>
      <protection/>
    </xf>
    <xf numFmtId="49" fontId="8" fillId="34" borderId="17" xfId="0" applyNumberFormat="1" applyFont="1" applyFill="1" applyBorder="1" applyAlignment="1">
      <alignment horizontal="center" vertical="top"/>
    </xf>
    <xf numFmtId="49" fontId="8" fillId="34" borderId="17" xfId="0" applyNumberFormat="1" applyFont="1" applyFill="1" applyBorder="1" applyAlignment="1">
      <alignment horizontal="left" vertical="top" wrapText="1"/>
    </xf>
    <xf numFmtId="181" fontId="8" fillId="34" borderId="17" xfId="0" applyNumberFormat="1" applyFont="1" applyFill="1" applyBorder="1" applyAlignment="1">
      <alignment horizontal="center" vertical="center"/>
    </xf>
    <xf numFmtId="49" fontId="20" fillId="34" borderId="17" xfId="0" applyNumberFormat="1" applyFont="1" applyFill="1" applyBorder="1" applyAlignment="1">
      <alignment horizontal="left" vertical="center"/>
    </xf>
    <xf numFmtId="49" fontId="8" fillId="0" borderId="17" xfId="0" applyNumberFormat="1" applyFont="1" applyFill="1" applyBorder="1" applyAlignment="1">
      <alignment horizontal="left" vertical="center"/>
    </xf>
    <xf numFmtId="181" fontId="8" fillId="0" borderId="17" xfId="61" applyNumberFormat="1" applyFont="1" applyFill="1" applyBorder="1" applyAlignment="1">
      <alignment horizontal="center" vertical="center" wrapText="1"/>
      <protection/>
    </xf>
    <xf numFmtId="181" fontId="8" fillId="0" borderId="17" xfId="0" applyNumberFormat="1" applyFont="1" applyFill="1" applyBorder="1" applyAlignment="1">
      <alignment horizontal="center" vertical="center"/>
    </xf>
    <xf numFmtId="49" fontId="20" fillId="34" borderId="17" xfId="0" applyNumberFormat="1" applyFont="1" applyFill="1" applyBorder="1" applyAlignment="1">
      <alignment horizontal="center" vertical="top"/>
    </xf>
    <xf numFmtId="49" fontId="20" fillId="34" borderId="17" xfId="61" applyNumberFormat="1" applyFont="1" applyFill="1" applyBorder="1" applyAlignment="1">
      <alignment horizontal="left" vertical="top" wrapText="1"/>
      <protection/>
    </xf>
    <xf numFmtId="195" fontId="20" fillId="34" borderId="17" xfId="61" applyNumberFormat="1" applyFont="1" applyFill="1" applyBorder="1" applyAlignment="1">
      <alignment horizontal="left" vertical="top" wrapText="1"/>
      <protection/>
    </xf>
    <xf numFmtId="181" fontId="20" fillId="34" borderId="17" xfId="0" applyNumberFormat="1" applyFont="1" applyFill="1" applyBorder="1" applyAlignment="1">
      <alignment horizontal="center" vertical="center"/>
    </xf>
    <xf numFmtId="0" fontId="21" fillId="0" borderId="17" xfId="0" applyNumberFormat="1" applyFont="1" applyBorder="1" applyAlignment="1">
      <alignment horizontal="righ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49" fontId="8" fillId="0" borderId="17" xfId="0" applyNumberFormat="1" applyFont="1" applyFill="1" applyBorder="1" applyAlignment="1">
      <alignment horizontal="right" vertical="center"/>
    </xf>
    <xf numFmtId="49" fontId="8" fillId="0" borderId="17" xfId="0" applyNumberFormat="1" applyFont="1" applyFill="1" applyBorder="1" applyAlignment="1">
      <alignment horizontal="left" vertical="top"/>
    </xf>
    <xf numFmtId="181" fontId="20" fillId="0" borderId="17" xfId="0" applyNumberFormat="1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left" vertical="top" wrapText="1"/>
    </xf>
    <xf numFmtId="49" fontId="21" fillId="34" borderId="17" xfId="0" applyNumberFormat="1" applyFont="1" applyFill="1" applyBorder="1" applyAlignment="1" applyProtection="1">
      <alignment horizontal="right" vertical="top" wrapText="1"/>
      <protection locked="0"/>
    </xf>
    <xf numFmtId="0" fontId="21" fillId="34" borderId="17" xfId="0" applyFont="1" applyFill="1" applyBorder="1" applyAlignment="1">
      <alignment horizontal="left" vertical="top" wrapText="1"/>
    </xf>
    <xf numFmtId="49" fontId="21" fillId="34" borderId="17" xfId="0" applyNumberFormat="1" applyFont="1" applyFill="1" applyBorder="1" applyAlignment="1">
      <alignment horizontal="right" vertical="top" wrapText="1"/>
    </xf>
    <xf numFmtId="49" fontId="8" fillId="0" borderId="17" xfId="0" applyNumberFormat="1" applyFont="1" applyFill="1" applyBorder="1" applyAlignment="1">
      <alignment horizontal="center" vertical="top"/>
    </xf>
    <xf numFmtId="49" fontId="8" fillId="0" borderId="17" xfId="61" applyNumberFormat="1" applyFont="1" applyFill="1" applyBorder="1" applyAlignment="1">
      <alignment horizontal="left" vertical="top" wrapText="1"/>
      <protection/>
    </xf>
    <xf numFmtId="2" fontId="8" fillId="0" borderId="17" xfId="61" applyNumberFormat="1" applyFont="1" applyFill="1" applyBorder="1" applyAlignment="1">
      <alignment horizontal="left" vertical="top" wrapText="1"/>
      <protection/>
    </xf>
    <xf numFmtId="195" fontId="8" fillId="0" borderId="17" xfId="61" applyNumberFormat="1" applyFont="1" applyFill="1" applyBorder="1" applyAlignment="1">
      <alignment horizontal="left" vertical="top" wrapText="1"/>
      <protection/>
    </xf>
    <xf numFmtId="195" fontId="61" fillId="34" borderId="17" xfId="61" applyNumberFormat="1" applyFont="1" applyFill="1" applyBorder="1" applyAlignment="1">
      <alignment horizontal="left" vertical="top" wrapText="1"/>
      <protection/>
    </xf>
    <xf numFmtId="195" fontId="8" fillId="34" borderId="17" xfId="61" applyNumberFormat="1" applyFont="1" applyFill="1" applyBorder="1" applyAlignment="1">
      <alignment horizontal="left" vertical="top" wrapText="1"/>
      <protection/>
    </xf>
    <xf numFmtId="0" fontId="8" fillId="0" borderId="17" xfId="61" applyNumberFormat="1" applyFont="1" applyFill="1" applyBorder="1" applyAlignment="1">
      <alignment horizontal="left" vertical="top" wrapText="1"/>
      <protection/>
    </xf>
    <xf numFmtId="49" fontId="20" fillId="0" borderId="17" xfId="0" applyNumberFormat="1" applyFont="1" applyFill="1" applyBorder="1" applyAlignment="1">
      <alignment horizontal="center" vertical="top"/>
    </xf>
    <xf numFmtId="49" fontId="20" fillId="0" borderId="17" xfId="61" applyNumberFormat="1" applyFont="1" applyFill="1" applyBorder="1" applyAlignment="1">
      <alignment horizontal="left" vertical="top" wrapText="1"/>
      <protection/>
    </xf>
    <xf numFmtId="181" fontId="20" fillId="0" borderId="17" xfId="61" applyNumberFormat="1" applyFont="1" applyFill="1" applyBorder="1" applyAlignment="1">
      <alignment horizontal="center" vertical="center" wrapText="1"/>
      <protection/>
    </xf>
    <xf numFmtId="2" fontId="20" fillId="0" borderId="17" xfId="61" applyNumberFormat="1" applyFont="1" applyFill="1" applyBorder="1" applyAlignment="1">
      <alignment horizontal="left" vertical="top" wrapText="1"/>
      <protection/>
    </xf>
    <xf numFmtId="49" fontId="20" fillId="34" borderId="17" xfId="0" applyNumberFormat="1" applyFont="1" applyFill="1" applyBorder="1" applyAlignment="1">
      <alignment horizontal="center" vertical="justify"/>
    </xf>
    <xf numFmtId="49" fontId="20" fillId="34" borderId="17" xfId="0" applyNumberFormat="1" applyFont="1" applyFill="1" applyBorder="1" applyAlignment="1">
      <alignment horizontal="left" vertical="justify"/>
    </xf>
    <xf numFmtId="49" fontId="20" fillId="34" borderId="17" xfId="0" applyNumberFormat="1" applyFont="1" applyFill="1" applyBorder="1" applyAlignment="1">
      <alignment horizontal="left" vertical="top" wrapText="1"/>
    </xf>
    <xf numFmtId="49" fontId="8" fillId="0" borderId="17" xfId="0" applyNumberFormat="1" applyFont="1" applyFill="1" applyBorder="1" applyAlignment="1">
      <alignment horizontal="center" vertical="justify" wrapText="1"/>
    </xf>
    <xf numFmtId="0" fontId="8" fillId="0" borderId="17" xfId="0" applyFont="1" applyFill="1" applyBorder="1" applyAlignment="1">
      <alignment horizontal="left" vertical="justify" wrapText="1"/>
    </xf>
    <xf numFmtId="0" fontId="8" fillId="0" borderId="17" xfId="0" applyFont="1" applyFill="1" applyBorder="1" applyAlignment="1">
      <alignment horizontal="left" vertical="top" wrapText="1"/>
    </xf>
    <xf numFmtId="49" fontId="21" fillId="34" borderId="17" xfId="0" applyNumberFormat="1" applyFont="1" applyFill="1" applyBorder="1" applyAlignment="1">
      <alignment horizontal="center" vertical="justify" wrapText="1"/>
    </xf>
    <xf numFmtId="0" fontId="8" fillId="34" borderId="17" xfId="0" applyFont="1" applyFill="1" applyBorder="1" applyAlignment="1">
      <alignment horizontal="left" vertical="justify"/>
    </xf>
    <xf numFmtId="0" fontId="8" fillId="34" borderId="17" xfId="0" applyFont="1" applyFill="1" applyBorder="1" applyAlignment="1">
      <alignment horizontal="left" vertical="top" wrapText="1"/>
    </xf>
    <xf numFmtId="181" fontId="8" fillId="34" borderId="17" xfId="0" applyNumberFormat="1" applyFont="1" applyFill="1" applyBorder="1" applyAlignment="1">
      <alignment horizontal="center" vertical="center"/>
    </xf>
    <xf numFmtId="181" fontId="8" fillId="0" borderId="17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justify" wrapText="1"/>
    </xf>
    <xf numFmtId="0" fontId="8" fillId="0" borderId="17" xfId="0" applyFont="1" applyFill="1" applyBorder="1" applyAlignment="1">
      <alignment horizontal="left" vertical="justify"/>
    </xf>
    <xf numFmtId="49" fontId="8" fillId="0" borderId="17" xfId="0" applyNumberFormat="1" applyFont="1" applyBorder="1" applyAlignment="1">
      <alignment horizontal="left" vertical="top" wrapText="1"/>
    </xf>
    <xf numFmtId="181" fontId="8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top"/>
    </xf>
    <xf numFmtId="49" fontId="8" fillId="0" borderId="17" xfId="0" applyNumberFormat="1" applyFont="1" applyFill="1" applyBorder="1" applyAlignment="1">
      <alignment horizontal="center" vertical="justify"/>
    </xf>
    <xf numFmtId="0" fontId="22" fillId="0" borderId="17" xfId="60" applyFont="1" applyFill="1" applyBorder="1" applyAlignment="1">
      <alignment horizontal="left" vertical="top" wrapText="1"/>
      <protection/>
    </xf>
    <xf numFmtId="181" fontId="8" fillId="0" borderId="17" xfId="69" applyNumberFormat="1" applyFont="1" applyFill="1" applyBorder="1" applyAlignment="1">
      <alignment horizontal="center" vertical="center"/>
    </xf>
    <xf numFmtId="0" fontId="61" fillId="34" borderId="17" xfId="0" applyFont="1" applyFill="1" applyBorder="1" applyAlignment="1">
      <alignment horizontal="left" vertical="top" wrapText="1"/>
    </xf>
    <xf numFmtId="49" fontId="20" fillId="0" borderId="17" xfId="61" applyNumberFormat="1" applyFont="1" applyFill="1" applyBorder="1" applyAlignment="1">
      <alignment horizontal="left" vertical="top"/>
      <protection/>
    </xf>
    <xf numFmtId="195" fontId="8" fillId="34" borderId="17" xfId="0" applyNumberFormat="1" applyFont="1" applyFill="1" applyBorder="1" applyAlignment="1">
      <alignment horizontal="left" vertical="top" wrapText="1"/>
    </xf>
    <xf numFmtId="0" fontId="20" fillId="34" borderId="17" xfId="0" applyNumberFormat="1" applyFont="1" applyFill="1" applyBorder="1" applyAlignment="1">
      <alignment horizontal="left" vertical="top" wrapText="1"/>
    </xf>
    <xf numFmtId="0" fontId="8" fillId="0" borderId="17" xfId="0" applyNumberFormat="1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left" vertical="top" wrapText="1" shrinkToFit="1"/>
    </xf>
    <xf numFmtId="0" fontId="1" fillId="0" borderId="11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62" fillId="0" borderId="11" xfId="0" applyFont="1" applyFill="1" applyBorder="1" applyAlignment="1">
      <alignment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62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horizontal="left" vertical="center" wrapText="1" shrinkToFit="1"/>
    </xf>
    <xf numFmtId="49" fontId="3" fillId="0" borderId="11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center"/>
    </xf>
    <xf numFmtId="204" fontId="1" fillId="0" borderId="18" xfId="69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wrapText="1"/>
    </xf>
    <xf numFmtId="179" fontId="1" fillId="0" borderId="11" xfId="69" applyFont="1" applyFill="1" applyBorder="1" applyAlignment="1">
      <alignment horizontal="center" vertical="center" wrapText="1"/>
    </xf>
    <xf numFmtId="181" fontId="1" fillId="0" borderId="11" xfId="69" applyNumberFormat="1" applyFont="1" applyFill="1" applyBorder="1" applyAlignment="1">
      <alignment horizontal="center" vertical="center"/>
    </xf>
    <xf numFmtId="181" fontId="1" fillId="0" borderId="16" xfId="69" applyNumberFormat="1" applyFont="1" applyFill="1" applyBorder="1" applyAlignment="1">
      <alignment horizontal="center" vertical="center"/>
    </xf>
    <xf numFmtId="181" fontId="1" fillId="0" borderId="0" xfId="69" applyNumberFormat="1" applyFont="1" applyFill="1" applyAlignment="1">
      <alignment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181" fontId="1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left" vertical="top" wrapText="1" shrinkToFit="1"/>
    </xf>
    <xf numFmtId="0" fontId="3" fillId="0" borderId="11" xfId="0" applyNumberFormat="1" applyFont="1" applyFill="1" applyBorder="1" applyAlignment="1">
      <alignment horizontal="left" vertical="top" wrapText="1"/>
    </xf>
    <xf numFmtId="49" fontId="1" fillId="34" borderId="11" xfId="0" applyNumberFormat="1" applyFont="1" applyFill="1" applyBorder="1" applyAlignment="1">
      <alignment horizontal="center" vertical="top"/>
    </xf>
    <xf numFmtId="0" fontId="1" fillId="34" borderId="11" xfId="0" applyNumberFormat="1" applyFont="1" applyFill="1" applyBorder="1" applyAlignment="1">
      <alignment horizontal="left" vertical="top" wrapText="1" shrinkToFit="1"/>
    </xf>
    <xf numFmtId="0" fontId="63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wrapText="1"/>
    </xf>
    <xf numFmtId="0" fontId="23" fillId="0" borderId="12" xfId="0" applyNumberFormat="1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 wrapText="1"/>
    </xf>
    <xf numFmtId="0" fontId="64" fillId="0" borderId="11" xfId="0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wrapText="1"/>
    </xf>
    <xf numFmtId="0" fontId="62" fillId="34" borderId="12" xfId="0" applyFont="1" applyFill="1" applyBorder="1" applyAlignment="1">
      <alignment wrapText="1"/>
    </xf>
    <xf numFmtId="0" fontId="3" fillId="34" borderId="11" xfId="0" applyNumberFormat="1" applyFont="1" applyFill="1" applyBorder="1" applyAlignment="1">
      <alignment horizontal="left" vertical="top" wrapText="1" shrinkToFit="1"/>
    </xf>
    <xf numFmtId="49" fontId="3" fillId="0" borderId="11" xfId="0" applyNumberFormat="1" applyFont="1" applyFill="1" applyBorder="1" applyAlignment="1">
      <alignment horizontal="center" vertical="center"/>
    </xf>
    <xf numFmtId="0" fontId="62" fillId="0" borderId="11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left" vertical="top" wrapText="1"/>
    </xf>
    <xf numFmtId="0" fontId="62" fillId="0" borderId="11" xfId="0" applyFont="1" applyFill="1" applyBorder="1" applyAlignment="1">
      <alignment wrapText="1"/>
    </xf>
    <xf numFmtId="0" fontId="62" fillId="0" borderId="11" xfId="0" applyNumberFormat="1" applyFont="1" applyBorder="1" applyAlignment="1">
      <alignment horizontal="left" vertical="center" wrapText="1"/>
    </xf>
    <xf numFmtId="0" fontId="62" fillId="0" borderId="11" xfId="0" applyFont="1" applyFill="1" applyBorder="1" applyAlignment="1">
      <alignment horizontal="left" vertical="center" wrapText="1"/>
    </xf>
    <xf numFmtId="0" fontId="62" fillId="0" borderId="0" xfId="0" applyFont="1" applyAlignment="1">
      <alignment/>
    </xf>
    <xf numFmtId="4" fontId="1" fillId="0" borderId="0" xfId="0" applyNumberFormat="1" applyFont="1" applyFill="1" applyAlignment="1">
      <alignment horizontal="center"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Fill="1" applyAlignment="1">
      <alignment/>
    </xf>
    <xf numFmtId="49" fontId="1" fillId="0" borderId="1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62" fillId="0" borderId="23" xfId="0" applyFont="1" applyBorder="1" applyAlignment="1">
      <alignment/>
    </xf>
    <xf numFmtId="0" fontId="63" fillId="0" borderId="0" xfId="0" applyFont="1" applyBorder="1" applyAlignment="1">
      <alignment/>
    </xf>
    <xf numFmtId="0" fontId="62" fillId="0" borderId="0" xfId="0" applyFont="1" applyBorder="1" applyAlignment="1">
      <alignment/>
    </xf>
    <xf numFmtId="204" fontId="1" fillId="0" borderId="18" xfId="69" applyNumberFormat="1" applyFont="1" applyFill="1" applyBorder="1" applyAlignment="1">
      <alignment horizontal="center" wrapText="1"/>
    </xf>
    <xf numFmtId="0" fontId="62" fillId="34" borderId="11" xfId="0" applyFont="1" applyFill="1" applyBorder="1" applyAlignment="1">
      <alignment horizontal="center" vertical="center"/>
    </xf>
    <xf numFmtId="183" fontId="3" fillId="0" borderId="11" xfId="0" applyNumberFormat="1" applyFont="1" applyFill="1" applyBorder="1" applyAlignment="1">
      <alignment horizontal="center" vertical="center"/>
    </xf>
    <xf numFmtId="0" fontId="63" fillId="0" borderId="16" xfId="0" applyFont="1" applyBorder="1" applyAlignment="1">
      <alignment horizontal="center"/>
    </xf>
    <xf numFmtId="181" fontId="63" fillId="0" borderId="16" xfId="0" applyNumberFormat="1" applyFont="1" applyBorder="1" applyAlignment="1">
      <alignment horizontal="center"/>
    </xf>
    <xf numFmtId="183" fontId="3" fillId="0" borderId="12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4" fontId="1" fillId="0" borderId="0" xfId="0" applyNumberFormat="1" applyFont="1" applyFill="1" applyAlignment="1">
      <alignment horizontal="center" vertical="top" wrapText="1"/>
    </xf>
    <xf numFmtId="183" fontId="1" fillId="0" borderId="11" xfId="0" applyNumberFormat="1" applyFont="1" applyFill="1" applyBorder="1" applyAlignment="1">
      <alignment horizontal="center" vertical="center"/>
    </xf>
    <xf numFmtId="183" fontId="62" fillId="0" borderId="11" xfId="0" applyNumberFormat="1" applyFont="1" applyBorder="1" applyAlignment="1">
      <alignment horizontal="center" vertical="center"/>
    </xf>
    <xf numFmtId="183" fontId="62" fillId="0" borderId="16" xfId="0" applyNumberFormat="1" applyFont="1" applyBorder="1" applyAlignment="1">
      <alignment horizontal="center" vertical="center"/>
    </xf>
    <xf numFmtId="183" fontId="62" fillId="0" borderId="18" xfId="0" applyNumberFormat="1" applyFont="1" applyBorder="1" applyAlignment="1">
      <alignment horizontal="center" vertical="center"/>
    </xf>
    <xf numFmtId="183" fontId="62" fillId="0" borderId="24" xfId="0" applyNumberFormat="1" applyFont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62" fillId="0" borderId="25" xfId="0" applyNumberFormat="1" applyFont="1" applyBorder="1" applyAlignment="1">
      <alignment horizontal="center" vertical="center"/>
    </xf>
    <xf numFmtId="183" fontId="1" fillId="34" borderId="11" xfId="0" applyNumberFormat="1" applyFont="1" applyFill="1" applyBorder="1" applyAlignment="1">
      <alignment horizontal="center" vertical="center"/>
    </xf>
    <xf numFmtId="183" fontId="1" fillId="34" borderId="12" xfId="0" applyNumberFormat="1" applyFont="1" applyFill="1" applyBorder="1" applyAlignment="1">
      <alignment horizontal="center" vertical="center"/>
    </xf>
    <xf numFmtId="4" fontId="62" fillId="0" borderId="0" xfId="0" applyNumberFormat="1" applyFont="1" applyFill="1" applyAlignment="1">
      <alignment horizontal="center"/>
    </xf>
    <xf numFmtId="183" fontId="2" fillId="0" borderId="11" xfId="0" applyNumberFormat="1" applyFont="1" applyFill="1" applyBorder="1" applyAlignment="1">
      <alignment vertical="top" wrapText="1"/>
    </xf>
    <xf numFmtId="179" fontId="17" fillId="0" borderId="11" xfId="69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top" wrapText="1"/>
    </xf>
    <xf numFmtId="204" fontId="17" fillId="0" borderId="18" xfId="69" applyNumberFormat="1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vertical="center" wrapText="1"/>
    </xf>
    <xf numFmtId="0" fontId="15" fillId="0" borderId="11" xfId="56" applyFont="1" applyFill="1" applyBorder="1" applyAlignment="1">
      <alignment vertical="top" wrapText="1"/>
      <protection/>
    </xf>
    <xf numFmtId="0" fontId="2" fillId="0" borderId="11" xfId="56" applyNumberFormat="1" applyFont="1" applyFill="1" applyBorder="1" applyAlignment="1">
      <alignment horizontal="left" vertical="top" wrapText="1"/>
      <protection/>
    </xf>
    <xf numFmtId="0" fontId="8" fillId="0" borderId="11" xfId="58" applyFont="1" applyFill="1" applyBorder="1" applyAlignment="1">
      <alignment horizontal="center" vertical="top" wrapText="1"/>
      <protection/>
    </xf>
    <xf numFmtId="204" fontId="8" fillId="0" borderId="11" xfId="69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" fillId="0" borderId="11" xfId="56" applyBorder="1" applyAlignment="1">
      <alignment horizontal="center"/>
      <protection/>
    </xf>
    <xf numFmtId="0" fontId="62" fillId="0" borderId="16" xfId="0" applyFont="1" applyBorder="1" applyAlignment="1">
      <alignment horizontal="center"/>
    </xf>
    <xf numFmtId="181" fontId="62" fillId="0" borderId="16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204" fontId="1" fillId="0" borderId="11" xfId="69" applyNumberFormat="1" applyFont="1" applyFill="1" applyBorder="1" applyAlignment="1">
      <alignment vertical="center" wrapText="1"/>
    </xf>
    <xf numFmtId="0" fontId="1" fillId="0" borderId="18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3" xfId="0" applyFont="1" applyBorder="1" applyAlignment="1">
      <alignment/>
    </xf>
    <xf numFmtId="0" fontId="3" fillId="0" borderId="11" xfId="0" applyFont="1" applyBorder="1" applyAlignment="1">
      <alignment/>
    </xf>
    <xf numFmtId="181" fontId="2" fillId="0" borderId="11" xfId="0" applyNumberFormat="1" applyFont="1" applyFill="1" applyBorder="1" applyAlignment="1">
      <alignment vertical="center" wrapText="1"/>
    </xf>
    <xf numFmtId="183" fontId="63" fillId="0" borderId="16" xfId="0" applyNumberFormat="1" applyFont="1" applyBorder="1" applyAlignment="1">
      <alignment horizontal="center" vertical="center"/>
    </xf>
    <xf numFmtId="181" fontId="8" fillId="0" borderId="17" xfId="69" applyNumberFormat="1" applyFont="1" applyFill="1" applyBorder="1" applyAlignment="1">
      <alignment horizontal="center" vertical="center" wrapText="1"/>
    </xf>
    <xf numFmtId="181" fontId="62" fillId="0" borderId="16" xfId="0" applyNumberFormat="1" applyFont="1" applyBorder="1" applyAlignment="1">
      <alignment horizontal="center" vertical="center"/>
    </xf>
    <xf numFmtId="0" fontId="3" fillId="0" borderId="11" xfId="56" applyFont="1" applyBorder="1" applyAlignment="1">
      <alignment horizontal="center"/>
      <protection/>
    </xf>
    <xf numFmtId="181" fontId="8" fillId="34" borderId="17" xfId="69" applyNumberFormat="1" applyFont="1" applyFill="1" applyBorder="1" applyAlignment="1">
      <alignment horizontal="center" vertical="center" wrapText="1"/>
    </xf>
    <xf numFmtId="0" fontId="65" fillId="34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183" fontId="63" fillId="0" borderId="11" xfId="0" applyNumberFormat="1" applyFont="1" applyBorder="1" applyAlignment="1">
      <alignment horizontal="center" vertical="center"/>
    </xf>
    <xf numFmtId="183" fontId="62" fillId="0" borderId="13" xfId="0" applyNumberFormat="1" applyFont="1" applyBorder="1" applyAlignment="1">
      <alignment horizontal="center" vertical="center"/>
    </xf>
    <xf numFmtId="183" fontId="62" fillId="0" borderId="12" xfId="0" applyNumberFormat="1" applyFont="1" applyBorder="1" applyAlignment="1">
      <alignment horizontal="center" vertical="center"/>
    </xf>
    <xf numFmtId="183" fontId="62" fillId="0" borderId="14" xfId="0" applyNumberFormat="1" applyFont="1" applyBorder="1" applyAlignment="1">
      <alignment horizontal="center" vertical="center"/>
    </xf>
    <xf numFmtId="183" fontId="62" fillId="0" borderId="23" xfId="0" applyNumberFormat="1" applyFont="1" applyBorder="1" applyAlignment="1">
      <alignment horizontal="center" vertical="center"/>
    </xf>
    <xf numFmtId="181" fontId="63" fillId="0" borderId="16" xfId="0" applyNumberFormat="1" applyFont="1" applyBorder="1" applyAlignment="1">
      <alignment horizontal="center" vertical="center"/>
    </xf>
    <xf numFmtId="183" fontId="62" fillId="0" borderId="26" xfId="0" applyNumberFormat="1" applyFont="1" applyBorder="1" applyAlignment="1">
      <alignment horizontal="center" vertical="center"/>
    </xf>
    <xf numFmtId="183" fontId="62" fillId="0" borderId="27" xfId="0" applyNumberFormat="1" applyFont="1" applyBorder="1" applyAlignment="1">
      <alignment horizontal="center" vertical="center"/>
    </xf>
    <xf numFmtId="0" fontId="61" fillId="0" borderId="17" xfId="0" applyNumberFormat="1" applyFont="1" applyBorder="1" applyAlignment="1">
      <alignment horizontal="right" vertical="top" wrapText="1"/>
    </xf>
    <xf numFmtId="0" fontId="61" fillId="0" borderId="17" xfId="0" applyFont="1" applyBorder="1" applyAlignment="1">
      <alignment horizontal="left" vertical="top" wrapText="1"/>
    </xf>
    <xf numFmtId="181" fontId="61" fillId="0" borderId="17" xfId="61" applyNumberFormat="1" applyFont="1" applyFill="1" applyBorder="1" applyAlignment="1">
      <alignment horizontal="center" vertical="center" wrapText="1"/>
      <protection/>
    </xf>
    <xf numFmtId="181" fontId="61" fillId="0" borderId="17" xfId="0" applyNumberFormat="1" applyFont="1" applyFill="1" applyBorder="1" applyAlignment="1">
      <alignment horizontal="center" vertical="center"/>
    </xf>
    <xf numFmtId="181" fontId="61" fillId="0" borderId="17" xfId="69" applyNumberFormat="1" applyFont="1" applyFill="1" applyBorder="1" applyAlignment="1">
      <alignment horizontal="center" vertical="center" wrapText="1"/>
    </xf>
    <xf numFmtId="181" fontId="66" fillId="0" borderId="17" xfId="69" applyNumberFormat="1" applyFont="1" applyFill="1" applyBorder="1" applyAlignment="1">
      <alignment horizontal="center" vertical="center" wrapText="1"/>
    </xf>
    <xf numFmtId="183" fontId="62" fillId="0" borderId="15" xfId="0" applyNumberFormat="1" applyFont="1" applyBorder="1" applyAlignment="1">
      <alignment horizontal="center" vertical="center"/>
    </xf>
    <xf numFmtId="183" fontId="63" fillId="0" borderId="28" xfId="0" applyNumberFormat="1" applyFont="1" applyBorder="1" applyAlignment="1">
      <alignment horizontal="center" vertical="center"/>
    </xf>
    <xf numFmtId="183" fontId="63" fillId="0" borderId="18" xfId="0" applyNumberFormat="1" applyFont="1" applyBorder="1" applyAlignment="1">
      <alignment horizontal="center" vertical="center"/>
    </xf>
    <xf numFmtId="181" fontId="63" fillId="0" borderId="24" xfId="0" applyNumberFormat="1" applyFont="1" applyBorder="1" applyAlignment="1">
      <alignment horizontal="center" vertical="center"/>
    </xf>
    <xf numFmtId="183" fontId="1" fillId="34" borderId="23" xfId="0" applyNumberFormat="1" applyFont="1" applyFill="1" applyBorder="1" applyAlignment="1">
      <alignment horizontal="center" vertical="center"/>
    </xf>
    <xf numFmtId="181" fontId="63" fillId="0" borderId="11" xfId="0" applyNumberFormat="1" applyFont="1" applyBorder="1" applyAlignment="1">
      <alignment horizontal="center" vertical="center"/>
    </xf>
    <xf numFmtId="183" fontId="63" fillId="0" borderId="12" xfId="0" applyNumberFormat="1" applyFont="1" applyBorder="1" applyAlignment="1">
      <alignment horizontal="center" vertical="center"/>
    </xf>
    <xf numFmtId="181" fontId="63" fillId="0" borderId="15" xfId="0" applyNumberFormat="1" applyFont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top"/>
    </xf>
    <xf numFmtId="0" fontId="1" fillId="34" borderId="12" xfId="0" applyNumberFormat="1" applyFont="1" applyFill="1" applyBorder="1" applyAlignment="1">
      <alignment horizontal="left" vertical="top" wrapText="1" shrinkToFit="1"/>
    </xf>
    <xf numFmtId="181" fontId="1" fillId="34" borderId="11" xfId="69" applyNumberFormat="1" applyFont="1" applyFill="1" applyBorder="1" applyAlignment="1">
      <alignment horizontal="center" vertical="center"/>
    </xf>
    <xf numFmtId="181" fontId="3" fillId="34" borderId="11" xfId="69" applyNumberFormat="1" applyFont="1" applyFill="1" applyBorder="1" applyAlignment="1">
      <alignment horizontal="center" vertical="center"/>
    </xf>
    <xf numFmtId="181" fontId="20" fillId="34" borderId="17" xfId="61" applyNumberFormat="1" applyFont="1" applyFill="1" applyBorder="1" applyAlignment="1">
      <alignment horizontal="center" vertical="center"/>
      <protection/>
    </xf>
    <xf numFmtId="183" fontId="1" fillId="34" borderId="18" xfId="0" applyNumberFormat="1" applyFont="1" applyFill="1" applyBorder="1" applyAlignment="1">
      <alignment horizontal="center" vertical="center"/>
    </xf>
    <xf numFmtId="183" fontId="3" fillId="34" borderId="11" xfId="0" applyNumberFormat="1" applyFont="1" applyFill="1" applyBorder="1" applyAlignment="1">
      <alignment horizontal="center" vertical="center"/>
    </xf>
    <xf numFmtId="183" fontId="3" fillId="34" borderId="26" xfId="0" applyNumberFormat="1" applyFont="1" applyFill="1" applyBorder="1" applyAlignment="1">
      <alignment horizontal="center" vertical="center"/>
    </xf>
    <xf numFmtId="0" fontId="15" fillId="0" borderId="18" xfId="54" applyFont="1" applyBorder="1" applyAlignment="1">
      <alignment horizontal="center" vertical="center" wrapText="1"/>
      <protection/>
    </xf>
    <xf numFmtId="0" fontId="1" fillId="0" borderId="11" xfId="54" applyFont="1" applyBorder="1" applyAlignment="1">
      <alignment horizontal="center" vertical="center" wrapText="1"/>
      <protection/>
    </xf>
    <xf numFmtId="0" fontId="2" fillId="0" borderId="11" xfId="54" applyFont="1" applyBorder="1" applyAlignment="1">
      <alignment horizontal="center" vertical="center" wrapText="1"/>
      <protection/>
    </xf>
    <xf numFmtId="181" fontId="15" fillId="0" borderId="11" xfId="54" applyNumberFormat="1" applyFont="1" applyBorder="1" applyAlignment="1">
      <alignment horizontal="center" vertical="center" wrapText="1"/>
      <protection/>
    </xf>
    <xf numFmtId="183" fontId="2" fillId="0" borderId="11" xfId="54" applyNumberFormat="1" applyFont="1" applyBorder="1" applyAlignment="1">
      <alignment horizontal="center" vertical="center" wrapText="1"/>
      <protection/>
    </xf>
    <xf numFmtId="181" fontId="2" fillId="0" borderId="11" xfId="54" applyNumberFormat="1" applyFont="1" applyBorder="1" applyAlignment="1">
      <alignment horizontal="center" vertical="center" wrapText="1"/>
      <protection/>
    </xf>
    <xf numFmtId="183" fontId="2" fillId="0" borderId="18" xfId="54" applyNumberFormat="1" applyFont="1" applyBorder="1" applyAlignment="1">
      <alignment horizontal="center" vertical="center" wrapText="1"/>
      <protection/>
    </xf>
    <xf numFmtId="0" fontId="20" fillId="0" borderId="18" xfId="54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left" vertical="top" wrapText="1"/>
    </xf>
    <xf numFmtId="184" fontId="3" fillId="0" borderId="18" xfId="69" applyNumberFormat="1" applyFont="1" applyFill="1" applyBorder="1" applyAlignment="1">
      <alignment horizontal="center" vertical="center" wrapText="1"/>
    </xf>
    <xf numFmtId="2" fontId="3" fillId="0" borderId="18" xfId="69" applyNumberFormat="1" applyFont="1" applyFill="1" applyBorder="1" applyAlignment="1">
      <alignment horizontal="center" vertical="center" wrapText="1"/>
    </xf>
    <xf numFmtId="181" fontId="1" fillId="0" borderId="11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3" fillId="0" borderId="12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179" fontId="1" fillId="0" borderId="0" xfId="69" applyFont="1" applyFill="1" applyAlignment="1">
      <alignment/>
    </xf>
    <xf numFmtId="0" fontId="2" fillId="34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49" fontId="5" fillId="0" borderId="0" xfId="0" applyNumberFormat="1" applyFont="1" applyFill="1" applyAlignment="1">
      <alignment horizontal="center" wrapText="1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179" fontId="1" fillId="0" borderId="0" xfId="69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wrapText="1"/>
    </xf>
    <xf numFmtId="0" fontId="1" fillId="0" borderId="13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2" fillId="0" borderId="19" xfId="54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center" vertical="center" wrapText="1"/>
      <protection/>
    </xf>
    <xf numFmtId="0" fontId="1" fillId="0" borderId="0" xfId="54" applyFont="1" applyFill="1" applyAlignment="1">
      <alignment horizontal="right" wrapText="1"/>
      <protection/>
    </xf>
    <xf numFmtId="0" fontId="0" fillId="0" borderId="0" xfId="54" applyAlignment="1">
      <alignment horizontal="right" wrapText="1"/>
      <protection/>
    </xf>
    <xf numFmtId="0" fontId="1" fillId="0" borderId="0" xfId="54" applyFont="1" applyAlignment="1">
      <alignment horizontal="right"/>
      <protection/>
    </xf>
    <xf numFmtId="0" fontId="1" fillId="0" borderId="0" xfId="54" applyFont="1" applyAlignment="1">
      <alignment horizontal="center"/>
      <protection/>
    </xf>
    <xf numFmtId="0" fontId="5" fillId="0" borderId="0" xfId="54" applyFont="1" applyAlignment="1">
      <alignment horizontal="center"/>
      <protection/>
    </xf>
    <xf numFmtId="0" fontId="5" fillId="34" borderId="0" xfId="54" applyFont="1" applyFill="1" applyAlignment="1">
      <alignment horizontal="center" wrapText="1"/>
      <protection/>
    </xf>
    <xf numFmtId="0" fontId="2" fillId="0" borderId="12" xfId="54" applyFont="1" applyBorder="1" applyAlignment="1">
      <alignment horizontal="center" vertical="center" wrapText="1"/>
      <protection/>
    </xf>
    <xf numFmtId="0" fontId="2" fillId="0" borderId="27" xfId="54" applyFont="1" applyBorder="1" applyAlignment="1">
      <alignment horizontal="center" vertical="center" wrapText="1"/>
      <protection/>
    </xf>
    <xf numFmtId="0" fontId="2" fillId="0" borderId="16" xfId="54" applyFont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0" xfId="58" applyFont="1" applyFill="1" applyAlignment="1">
      <alignment horizontal="center" vertical="center" wrapText="1"/>
      <protection/>
    </xf>
    <xf numFmtId="0" fontId="1" fillId="0" borderId="0" xfId="56" applyFont="1" applyAlignment="1">
      <alignment horizontal="right"/>
      <protection/>
    </xf>
    <xf numFmtId="0" fontId="1" fillId="0" borderId="0" xfId="56" applyAlignment="1">
      <alignment horizontal="right"/>
      <protection/>
    </xf>
    <xf numFmtId="0" fontId="1" fillId="0" borderId="0" xfId="56" applyFont="1" applyFill="1" applyAlignment="1">
      <alignment horizontal="right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stdData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 9" xfId="59"/>
    <cellStyle name="Обычный_Брг_03_3" xfId="60"/>
    <cellStyle name="Обычный_Лист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4" xfId="72"/>
    <cellStyle name="Финансовый 4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1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2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3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4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5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6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7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8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9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10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11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12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13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14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15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16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72"/>
  <sheetViews>
    <sheetView tabSelected="1" zoomScalePageLayoutView="0" workbookViewId="0" topLeftCell="A1">
      <selection activeCell="C2" sqref="C2:H2"/>
    </sheetView>
  </sheetViews>
  <sheetFormatPr defaultColWidth="9.140625" defaultRowHeight="12.75"/>
  <cols>
    <col min="1" max="1" width="4.140625" style="5" customWidth="1"/>
    <col min="2" max="2" width="18.7109375" style="6" customWidth="1"/>
    <col min="3" max="3" width="37.57421875" style="22" customWidth="1"/>
    <col min="4" max="4" width="8.00390625" style="11" customWidth="1"/>
    <col min="5" max="5" width="10.140625" style="7" customWidth="1"/>
    <col min="6" max="6" width="7.140625" style="7" customWidth="1"/>
    <col min="7" max="7" width="7.57421875" style="7" customWidth="1"/>
    <col min="8" max="8" width="11.8515625" style="7" customWidth="1"/>
    <col min="9" max="16384" width="9.140625" style="7" customWidth="1"/>
  </cols>
  <sheetData>
    <row r="1" spans="3:8" ht="12.75">
      <c r="C1" s="321" t="s">
        <v>171</v>
      </c>
      <c r="D1" s="321"/>
      <c r="E1" s="322"/>
      <c r="F1" s="322"/>
      <c r="G1" s="322"/>
      <c r="H1" s="322"/>
    </row>
    <row r="2" spans="1:8" ht="12.75">
      <c r="A2" s="32"/>
      <c r="B2" s="33"/>
      <c r="C2" s="321" t="s">
        <v>463</v>
      </c>
      <c r="D2" s="321"/>
      <c r="E2" s="323"/>
      <c r="F2" s="323"/>
      <c r="G2" s="323"/>
      <c r="H2" s="323"/>
    </row>
    <row r="3" spans="1:8" s="39" customFormat="1" ht="30.75" customHeight="1">
      <c r="A3" s="318" t="s">
        <v>455</v>
      </c>
      <c r="B3" s="318"/>
      <c r="C3" s="318"/>
      <c r="D3" s="318"/>
      <c r="E3" s="318"/>
      <c r="F3" s="318"/>
      <c r="G3" s="318"/>
      <c r="H3" s="318"/>
    </row>
    <row r="4" spans="1:8" ht="12.75">
      <c r="A4" s="32"/>
      <c r="B4" s="320"/>
      <c r="C4" s="320"/>
      <c r="D4" s="320"/>
      <c r="E4" s="34"/>
      <c r="F4" s="34"/>
      <c r="G4" s="34"/>
      <c r="H4" s="34"/>
    </row>
    <row r="5" spans="1:8" ht="45">
      <c r="A5" s="75" t="s">
        <v>37</v>
      </c>
      <c r="B5" s="76"/>
      <c r="C5" s="77" t="s">
        <v>38</v>
      </c>
      <c r="D5" s="78" t="s">
        <v>157</v>
      </c>
      <c r="E5" s="79" t="s">
        <v>158</v>
      </c>
      <c r="F5" s="79" t="s">
        <v>159</v>
      </c>
      <c r="G5" s="79" t="s">
        <v>160</v>
      </c>
      <c r="H5" s="79" t="s">
        <v>161</v>
      </c>
    </row>
    <row r="6" spans="1:8" s="8" customFormat="1" ht="12.75">
      <c r="A6" s="80" t="s">
        <v>92</v>
      </c>
      <c r="B6" s="81" t="s">
        <v>39</v>
      </c>
      <c r="C6" s="119" t="s">
        <v>40</v>
      </c>
      <c r="D6" s="82">
        <f>D7+D12+D18+D20+D31+D34+D45+D48</f>
        <v>29893.7</v>
      </c>
      <c r="E6" s="82">
        <f>E7+E12+E18+E20+E31+E34+E45+E48</f>
        <v>15831.3</v>
      </c>
      <c r="F6" s="82">
        <f>F7+F12+F18+F20+F31+F34+F45+F48</f>
        <v>13183.9</v>
      </c>
      <c r="G6" s="82">
        <f>F6-E6</f>
        <v>-2647.4</v>
      </c>
      <c r="H6" s="82">
        <f aca="true" t="shared" si="0" ref="H6:H55">F6/E6*100</f>
        <v>83.3</v>
      </c>
    </row>
    <row r="7" spans="1:8" s="35" customFormat="1" ht="12.75">
      <c r="A7" s="83" t="s">
        <v>92</v>
      </c>
      <c r="B7" s="84" t="s">
        <v>41</v>
      </c>
      <c r="C7" s="98" t="s">
        <v>42</v>
      </c>
      <c r="D7" s="85">
        <f>D8</f>
        <v>3761.7</v>
      </c>
      <c r="E7" s="85">
        <f>E8</f>
        <v>3429.9</v>
      </c>
      <c r="F7" s="85">
        <f>F8</f>
        <v>3880.3</v>
      </c>
      <c r="G7" s="82">
        <f aca="true" t="shared" si="1" ref="G7:G67">F7-E7</f>
        <v>450.4</v>
      </c>
      <c r="H7" s="82">
        <f t="shared" si="0"/>
        <v>113.1</v>
      </c>
    </row>
    <row r="8" spans="1:8" s="26" customFormat="1" ht="12.75">
      <c r="A8" s="86" t="s">
        <v>92</v>
      </c>
      <c r="B8" s="87" t="s">
        <v>43</v>
      </c>
      <c r="C8" s="88" t="s">
        <v>44</v>
      </c>
      <c r="D8" s="89">
        <f>D9+D10+D11</f>
        <v>3761.7</v>
      </c>
      <c r="E8" s="89">
        <f>E9+E10+E11</f>
        <v>3429.9</v>
      </c>
      <c r="F8" s="89">
        <f>F9+F10+F11</f>
        <v>3880.3</v>
      </c>
      <c r="G8" s="82">
        <f t="shared" si="1"/>
        <v>450.4</v>
      </c>
      <c r="H8" s="82">
        <f t="shared" si="0"/>
        <v>113.1</v>
      </c>
    </row>
    <row r="9" spans="1:8" s="27" customFormat="1" ht="72.75" customHeight="1">
      <c r="A9" s="90" t="s">
        <v>45</v>
      </c>
      <c r="B9" s="91" t="s">
        <v>46</v>
      </c>
      <c r="C9" s="91" t="s">
        <v>152</v>
      </c>
      <c r="D9" s="89">
        <v>3575.8</v>
      </c>
      <c r="E9" s="92">
        <v>3282.9</v>
      </c>
      <c r="F9" s="92">
        <v>3574.2</v>
      </c>
      <c r="G9" s="265">
        <f t="shared" si="1"/>
        <v>291.3</v>
      </c>
      <c r="H9" s="82">
        <f t="shared" si="0"/>
        <v>108.9</v>
      </c>
    </row>
    <row r="10" spans="1:8" s="27" customFormat="1" ht="90">
      <c r="A10" s="90" t="s">
        <v>45</v>
      </c>
      <c r="B10" s="91" t="s">
        <v>132</v>
      </c>
      <c r="C10" s="143" t="s">
        <v>153</v>
      </c>
      <c r="D10" s="89">
        <v>185.9</v>
      </c>
      <c r="E10" s="92">
        <v>147</v>
      </c>
      <c r="F10" s="92">
        <v>275.5</v>
      </c>
      <c r="G10" s="268">
        <f t="shared" si="1"/>
        <v>128.5</v>
      </c>
      <c r="H10" s="82">
        <f t="shared" si="0"/>
        <v>187.4</v>
      </c>
    </row>
    <row r="11" spans="1:8" s="27" customFormat="1" ht="39" customHeight="1">
      <c r="A11" s="90" t="s">
        <v>45</v>
      </c>
      <c r="B11" s="91" t="s">
        <v>162</v>
      </c>
      <c r="C11" s="143" t="s">
        <v>163</v>
      </c>
      <c r="D11" s="89">
        <v>0</v>
      </c>
      <c r="E11" s="92">
        <v>0</v>
      </c>
      <c r="F11" s="92">
        <v>30.6</v>
      </c>
      <c r="G11" s="265">
        <f t="shared" si="1"/>
        <v>30.6</v>
      </c>
      <c r="H11" s="82" t="e">
        <f>F11/E11*100</f>
        <v>#DIV/0!</v>
      </c>
    </row>
    <row r="12" spans="1:8" s="27" customFormat="1" ht="31.5">
      <c r="A12" s="93" t="s">
        <v>92</v>
      </c>
      <c r="B12" s="93" t="s">
        <v>144</v>
      </c>
      <c r="C12" s="144" t="s">
        <v>145</v>
      </c>
      <c r="D12" s="85">
        <f>D13</f>
        <v>2402.3</v>
      </c>
      <c r="E12" s="85">
        <f>E13</f>
        <v>1579.7</v>
      </c>
      <c r="F12" s="85">
        <f>F13</f>
        <v>1820.2</v>
      </c>
      <c r="G12" s="82">
        <f t="shared" si="1"/>
        <v>240.5</v>
      </c>
      <c r="H12" s="82">
        <f t="shared" si="0"/>
        <v>115.2</v>
      </c>
    </row>
    <row r="13" spans="1:8" s="9" customFormat="1" ht="33.75">
      <c r="A13" s="94" t="s">
        <v>92</v>
      </c>
      <c r="B13" s="94" t="s">
        <v>146</v>
      </c>
      <c r="C13" s="145" t="s">
        <v>147</v>
      </c>
      <c r="D13" s="95">
        <f>D14+D15+D16+D17</f>
        <v>2402.3</v>
      </c>
      <c r="E13" s="95">
        <f>E14+E15+E16+E17</f>
        <v>1579.7</v>
      </c>
      <c r="F13" s="95">
        <f>F14+F15+F16+F17</f>
        <v>1820.2</v>
      </c>
      <c r="G13" s="265">
        <f t="shared" si="1"/>
        <v>240.5</v>
      </c>
      <c r="H13" s="82">
        <f t="shared" si="0"/>
        <v>115.2</v>
      </c>
    </row>
    <row r="14" spans="1:8" s="9" customFormat="1" ht="67.5">
      <c r="A14" s="94" t="s">
        <v>92</v>
      </c>
      <c r="B14" s="94" t="s">
        <v>148</v>
      </c>
      <c r="C14" s="145" t="s">
        <v>430</v>
      </c>
      <c r="D14" s="95">
        <v>861.5</v>
      </c>
      <c r="E14" s="96">
        <v>563.5</v>
      </c>
      <c r="F14" s="96">
        <v>611.8</v>
      </c>
      <c r="G14" s="265">
        <f t="shared" si="1"/>
        <v>48.3</v>
      </c>
      <c r="H14" s="82">
        <f t="shared" si="0"/>
        <v>108.6</v>
      </c>
    </row>
    <row r="15" spans="1:8" s="9" customFormat="1" ht="78.75">
      <c r="A15" s="94" t="s">
        <v>92</v>
      </c>
      <c r="B15" s="94" t="s">
        <v>149</v>
      </c>
      <c r="C15" s="145" t="s">
        <v>431</v>
      </c>
      <c r="D15" s="95">
        <v>13</v>
      </c>
      <c r="E15" s="96">
        <v>9.3</v>
      </c>
      <c r="F15" s="96">
        <v>9.8</v>
      </c>
      <c r="G15" s="265">
        <f t="shared" si="1"/>
        <v>0.5</v>
      </c>
      <c r="H15" s="82">
        <f t="shared" si="0"/>
        <v>105.4</v>
      </c>
    </row>
    <row r="16" spans="1:8" s="9" customFormat="1" ht="67.5">
      <c r="A16" s="94" t="s">
        <v>92</v>
      </c>
      <c r="B16" s="94" t="s">
        <v>150</v>
      </c>
      <c r="C16" s="145" t="s">
        <v>432</v>
      </c>
      <c r="D16" s="95">
        <v>1527.8</v>
      </c>
      <c r="E16" s="96">
        <v>1006.9</v>
      </c>
      <c r="F16" s="96">
        <v>1283.1</v>
      </c>
      <c r="G16" s="265">
        <f t="shared" si="1"/>
        <v>276.2</v>
      </c>
      <c r="H16" s="82">
        <f t="shared" si="0"/>
        <v>127.4</v>
      </c>
    </row>
    <row r="17" spans="1:8" s="9" customFormat="1" ht="67.5">
      <c r="A17" s="94" t="s">
        <v>92</v>
      </c>
      <c r="B17" s="94" t="s">
        <v>151</v>
      </c>
      <c r="C17" s="145" t="s">
        <v>433</v>
      </c>
      <c r="D17" s="95">
        <v>0</v>
      </c>
      <c r="E17" s="96">
        <v>0</v>
      </c>
      <c r="F17" s="92">
        <v>-84.5</v>
      </c>
      <c r="G17" s="265">
        <f t="shared" si="1"/>
        <v>-84.5</v>
      </c>
      <c r="H17" s="82" t="e">
        <f t="shared" si="0"/>
        <v>#DIV/0!</v>
      </c>
    </row>
    <row r="18" spans="1:8" s="36" customFormat="1" ht="17.25" customHeight="1">
      <c r="A18" s="97" t="s">
        <v>92</v>
      </c>
      <c r="B18" s="98" t="s">
        <v>73</v>
      </c>
      <c r="C18" s="99" t="s">
        <v>34</v>
      </c>
      <c r="D18" s="85">
        <f>D19</f>
        <v>60.3</v>
      </c>
      <c r="E18" s="100">
        <f>E19</f>
        <v>0.1</v>
      </c>
      <c r="F18" s="100">
        <f>F19</f>
        <v>9.5</v>
      </c>
      <c r="G18" s="82">
        <f t="shared" si="1"/>
        <v>9.4</v>
      </c>
      <c r="H18" s="82">
        <f t="shared" si="0"/>
        <v>9500</v>
      </c>
    </row>
    <row r="19" spans="1:8" s="27" customFormat="1" ht="12.75">
      <c r="A19" s="90" t="s">
        <v>45</v>
      </c>
      <c r="B19" s="91" t="s">
        <v>133</v>
      </c>
      <c r="C19" s="91" t="s">
        <v>134</v>
      </c>
      <c r="D19" s="89">
        <v>60.3</v>
      </c>
      <c r="E19" s="92">
        <v>0.1</v>
      </c>
      <c r="F19" s="92">
        <v>9.5</v>
      </c>
      <c r="G19" s="265">
        <f t="shared" si="1"/>
        <v>9.4</v>
      </c>
      <c r="H19" s="82">
        <f t="shared" si="0"/>
        <v>9500</v>
      </c>
    </row>
    <row r="20" spans="1:8" s="36" customFormat="1" ht="16.5" customHeight="1">
      <c r="A20" s="97" t="s">
        <v>92</v>
      </c>
      <c r="B20" s="98" t="s">
        <v>35</v>
      </c>
      <c r="C20" s="98" t="s">
        <v>36</v>
      </c>
      <c r="D20" s="85">
        <f>D21+D23+D26</f>
        <v>19859.6</v>
      </c>
      <c r="E20" s="85">
        <f>E21+E23+E26</f>
        <v>9818.8</v>
      </c>
      <c r="F20" s="85">
        <f>F21+F23+F26</f>
        <v>6671.7</v>
      </c>
      <c r="G20" s="82">
        <f t="shared" si="1"/>
        <v>-3147.1</v>
      </c>
      <c r="H20" s="82">
        <f t="shared" si="0"/>
        <v>67.9</v>
      </c>
    </row>
    <row r="21" spans="1:8" s="10" customFormat="1" ht="16.5" customHeight="1">
      <c r="A21" s="101">
        <v>182</v>
      </c>
      <c r="B21" s="102" t="s">
        <v>106</v>
      </c>
      <c r="C21" s="103" t="s">
        <v>107</v>
      </c>
      <c r="D21" s="95">
        <f>D22</f>
        <v>2351.9</v>
      </c>
      <c r="E21" s="95">
        <f>E22</f>
        <v>973.9</v>
      </c>
      <c r="F21" s="95">
        <f>F22</f>
        <v>139.8</v>
      </c>
      <c r="G21" s="265">
        <f t="shared" si="1"/>
        <v>-834.1</v>
      </c>
      <c r="H21" s="82">
        <f t="shared" si="0"/>
        <v>14.4</v>
      </c>
    </row>
    <row r="22" spans="1:8" s="10" customFormat="1" ht="45">
      <c r="A22" s="101">
        <v>182</v>
      </c>
      <c r="B22" s="102" t="s">
        <v>108</v>
      </c>
      <c r="C22" s="103" t="s">
        <v>182</v>
      </c>
      <c r="D22" s="95">
        <v>2351.9</v>
      </c>
      <c r="E22" s="96">
        <v>973.9</v>
      </c>
      <c r="F22" s="96">
        <v>139.8</v>
      </c>
      <c r="G22" s="265">
        <f t="shared" si="1"/>
        <v>-834.1</v>
      </c>
      <c r="H22" s="82">
        <f t="shared" si="0"/>
        <v>14.4</v>
      </c>
    </row>
    <row r="23" spans="1:8" s="10" customFormat="1" ht="12.75">
      <c r="A23" s="104" t="s">
        <v>45</v>
      </c>
      <c r="B23" s="105" t="s">
        <v>135</v>
      </c>
      <c r="C23" s="145" t="s">
        <v>136</v>
      </c>
      <c r="D23" s="95">
        <f>D24+D25</f>
        <v>3255.9</v>
      </c>
      <c r="E23" s="95">
        <f>E24+E25</f>
        <v>1622</v>
      </c>
      <c r="F23" s="95">
        <f>F24+F25</f>
        <v>736.1</v>
      </c>
      <c r="G23" s="265">
        <f t="shared" si="1"/>
        <v>-885.9</v>
      </c>
      <c r="H23" s="82">
        <f t="shared" si="0"/>
        <v>45.4</v>
      </c>
    </row>
    <row r="24" spans="1:8" s="10" customFormat="1" ht="12.75">
      <c r="A24" s="104" t="s">
        <v>45</v>
      </c>
      <c r="B24" s="105" t="s">
        <v>142</v>
      </c>
      <c r="C24" s="145" t="s">
        <v>143</v>
      </c>
      <c r="D24" s="95">
        <v>483.7</v>
      </c>
      <c r="E24" s="96">
        <v>337</v>
      </c>
      <c r="F24" s="96">
        <v>195.9</v>
      </c>
      <c r="G24" s="265">
        <f t="shared" si="1"/>
        <v>-141.1</v>
      </c>
      <c r="H24" s="82">
        <f t="shared" si="0"/>
        <v>58.1</v>
      </c>
    </row>
    <row r="25" spans="1:8" s="10" customFormat="1" ht="12.75">
      <c r="A25" s="104" t="s">
        <v>45</v>
      </c>
      <c r="B25" s="105" t="s">
        <v>137</v>
      </c>
      <c r="C25" s="145" t="s">
        <v>138</v>
      </c>
      <c r="D25" s="95">
        <v>2772.2</v>
      </c>
      <c r="E25" s="96">
        <v>1285</v>
      </c>
      <c r="F25" s="96">
        <v>540.2</v>
      </c>
      <c r="G25" s="265">
        <f t="shared" si="1"/>
        <v>-744.8</v>
      </c>
      <c r="H25" s="82">
        <f t="shared" si="0"/>
        <v>42</v>
      </c>
    </row>
    <row r="26" spans="1:8" s="10" customFormat="1" ht="16.5" customHeight="1">
      <c r="A26" s="101">
        <v>182</v>
      </c>
      <c r="B26" s="102" t="s">
        <v>109</v>
      </c>
      <c r="C26" s="103" t="s">
        <v>110</v>
      </c>
      <c r="D26" s="95">
        <f>D27+D29</f>
        <v>14251.8</v>
      </c>
      <c r="E26" s="95">
        <f>E27+E29</f>
        <v>7222.9</v>
      </c>
      <c r="F26" s="95">
        <f>F27+F29</f>
        <v>5795.8</v>
      </c>
      <c r="G26" s="265">
        <f t="shared" si="1"/>
        <v>-1427.1</v>
      </c>
      <c r="H26" s="82">
        <f t="shared" si="0"/>
        <v>80.2</v>
      </c>
    </row>
    <row r="27" spans="1:8" s="10" customFormat="1" ht="12.75">
      <c r="A27" s="101">
        <v>182</v>
      </c>
      <c r="B27" s="102" t="s">
        <v>183</v>
      </c>
      <c r="C27" s="103" t="s">
        <v>184</v>
      </c>
      <c r="D27" s="95">
        <f>D28</f>
        <v>4500</v>
      </c>
      <c r="E27" s="95">
        <f>E28</f>
        <v>4310</v>
      </c>
      <c r="F27" s="95">
        <f>F28</f>
        <v>4963.5</v>
      </c>
      <c r="G27" s="265">
        <f t="shared" si="1"/>
        <v>653.5</v>
      </c>
      <c r="H27" s="82">
        <f t="shared" si="0"/>
        <v>115.2</v>
      </c>
    </row>
    <row r="28" spans="1:8" s="10" customFormat="1" ht="33.75">
      <c r="A28" s="280">
        <v>182</v>
      </c>
      <c r="B28" s="141" t="s">
        <v>185</v>
      </c>
      <c r="C28" s="281" t="s">
        <v>186</v>
      </c>
      <c r="D28" s="282">
        <v>4500</v>
      </c>
      <c r="E28" s="283">
        <v>4310</v>
      </c>
      <c r="F28" s="283">
        <v>4963.5</v>
      </c>
      <c r="G28" s="284">
        <f t="shared" si="1"/>
        <v>653.5</v>
      </c>
      <c r="H28" s="285">
        <f t="shared" si="0"/>
        <v>115.2</v>
      </c>
    </row>
    <row r="29" spans="1:8" s="10" customFormat="1" ht="16.5" customHeight="1">
      <c r="A29" s="101">
        <v>182</v>
      </c>
      <c r="B29" s="102" t="s">
        <v>187</v>
      </c>
      <c r="C29" s="103" t="s">
        <v>189</v>
      </c>
      <c r="D29" s="95">
        <f>D30</f>
        <v>9751.8</v>
      </c>
      <c r="E29" s="95">
        <f>E30</f>
        <v>2912.9</v>
      </c>
      <c r="F29" s="95">
        <f>F30</f>
        <v>832.3</v>
      </c>
      <c r="G29" s="265">
        <f t="shared" si="1"/>
        <v>-2080.6</v>
      </c>
      <c r="H29" s="82">
        <f t="shared" si="0"/>
        <v>28.6</v>
      </c>
    </row>
    <row r="30" spans="1:8" s="10" customFormat="1" ht="39.75" customHeight="1">
      <c r="A30" s="101">
        <v>182</v>
      </c>
      <c r="B30" s="107" t="s">
        <v>188</v>
      </c>
      <c r="C30" s="103" t="s">
        <v>190</v>
      </c>
      <c r="D30" s="95">
        <v>9751.8</v>
      </c>
      <c r="E30" s="96">
        <v>2912.9</v>
      </c>
      <c r="F30" s="92">
        <v>832.3</v>
      </c>
      <c r="G30" s="265">
        <f t="shared" si="1"/>
        <v>-2080.6</v>
      </c>
      <c r="H30" s="82">
        <f t="shared" si="0"/>
        <v>28.6</v>
      </c>
    </row>
    <row r="31" spans="1:8" s="36" customFormat="1" ht="16.5" customHeight="1">
      <c r="A31" s="97" t="s">
        <v>92</v>
      </c>
      <c r="B31" s="98" t="s">
        <v>68</v>
      </c>
      <c r="C31" s="98" t="s">
        <v>69</v>
      </c>
      <c r="D31" s="85">
        <f aca="true" t="shared" si="2" ref="D31:F32">D32</f>
        <v>60</v>
      </c>
      <c r="E31" s="100">
        <f t="shared" si="2"/>
        <v>10</v>
      </c>
      <c r="F31" s="100">
        <f t="shared" si="2"/>
        <v>6.8</v>
      </c>
      <c r="G31" s="82">
        <f t="shared" si="1"/>
        <v>-3.2</v>
      </c>
      <c r="H31" s="82">
        <f t="shared" si="0"/>
        <v>68</v>
      </c>
    </row>
    <row r="32" spans="1:8" s="27" customFormat="1" ht="45">
      <c r="A32" s="108" t="s">
        <v>11</v>
      </c>
      <c r="B32" s="107" t="s">
        <v>111</v>
      </c>
      <c r="C32" s="109" t="s">
        <v>112</v>
      </c>
      <c r="D32" s="89">
        <f t="shared" si="2"/>
        <v>60</v>
      </c>
      <c r="E32" s="92">
        <f t="shared" si="2"/>
        <v>10</v>
      </c>
      <c r="F32" s="92">
        <f t="shared" si="2"/>
        <v>6.8</v>
      </c>
      <c r="G32" s="265">
        <f t="shared" si="1"/>
        <v>-3.2</v>
      </c>
      <c r="H32" s="82">
        <f t="shared" si="0"/>
        <v>68</v>
      </c>
    </row>
    <row r="33" spans="1:8" s="27" customFormat="1" ht="67.5">
      <c r="A33" s="110" t="s">
        <v>11</v>
      </c>
      <c r="B33" s="107" t="s">
        <v>113</v>
      </c>
      <c r="C33" s="109" t="s">
        <v>114</v>
      </c>
      <c r="D33" s="89">
        <v>60</v>
      </c>
      <c r="E33" s="92">
        <v>10</v>
      </c>
      <c r="F33" s="92">
        <v>6.8</v>
      </c>
      <c r="G33" s="265">
        <f t="shared" si="1"/>
        <v>-3.2</v>
      </c>
      <c r="H33" s="82">
        <f t="shared" si="0"/>
        <v>68</v>
      </c>
    </row>
    <row r="34" spans="1:8" s="36" customFormat="1" ht="42">
      <c r="A34" s="97" t="s">
        <v>92</v>
      </c>
      <c r="B34" s="98" t="s">
        <v>48</v>
      </c>
      <c r="C34" s="98" t="s">
        <v>49</v>
      </c>
      <c r="D34" s="85">
        <f>D35+D42</f>
        <v>3499.1</v>
      </c>
      <c r="E34" s="85">
        <f>E35+E42</f>
        <v>742.1</v>
      </c>
      <c r="F34" s="85">
        <f>F35+F42</f>
        <v>695.2</v>
      </c>
      <c r="G34" s="82">
        <f t="shared" si="1"/>
        <v>-46.9</v>
      </c>
      <c r="H34" s="82">
        <f t="shared" si="0"/>
        <v>93.7</v>
      </c>
    </row>
    <row r="35" spans="1:8" s="9" customFormat="1" ht="66.75" customHeight="1">
      <c r="A35" s="111" t="s">
        <v>92</v>
      </c>
      <c r="B35" s="112" t="s">
        <v>50</v>
      </c>
      <c r="C35" s="113" t="s">
        <v>14</v>
      </c>
      <c r="D35" s="95">
        <f>D38+D40</f>
        <v>3421.1</v>
      </c>
      <c r="E35" s="95">
        <f>E36+E40+E38</f>
        <v>672.1</v>
      </c>
      <c r="F35" s="95">
        <f>F36+F40+F38</f>
        <v>628.8</v>
      </c>
      <c r="G35" s="265">
        <f t="shared" si="1"/>
        <v>-43.3</v>
      </c>
      <c r="H35" s="82">
        <f t="shared" si="0"/>
        <v>93.6</v>
      </c>
    </row>
    <row r="36" spans="1:8" s="9" customFormat="1" ht="43.5" customHeight="1" hidden="1">
      <c r="A36" s="111" t="s">
        <v>104</v>
      </c>
      <c r="B36" s="112" t="s">
        <v>29</v>
      </c>
      <c r="C36" s="113" t="s">
        <v>51</v>
      </c>
      <c r="D36" s="95">
        <f>D37</f>
        <v>0</v>
      </c>
      <c r="E36" s="96">
        <f>E37</f>
        <v>0</v>
      </c>
      <c r="F36" s="96">
        <f>F37</f>
        <v>0</v>
      </c>
      <c r="G36" s="82">
        <f t="shared" si="1"/>
        <v>0</v>
      </c>
      <c r="H36" s="82" t="e">
        <f t="shared" si="0"/>
        <v>#DIV/0!</v>
      </c>
    </row>
    <row r="37" spans="1:8" s="9" customFormat="1" ht="67.5" hidden="1">
      <c r="A37" s="111" t="s">
        <v>104</v>
      </c>
      <c r="B37" s="88" t="s">
        <v>30</v>
      </c>
      <c r="C37" s="114" t="s">
        <v>71</v>
      </c>
      <c r="D37" s="95">
        <v>0</v>
      </c>
      <c r="E37" s="96">
        <v>0</v>
      </c>
      <c r="F37" s="96">
        <v>0</v>
      </c>
      <c r="G37" s="82">
        <f t="shared" si="1"/>
        <v>0</v>
      </c>
      <c r="H37" s="82" t="e">
        <f t="shared" si="0"/>
        <v>#DIV/0!</v>
      </c>
    </row>
    <row r="38" spans="1:8" s="9" customFormat="1" ht="97.5" customHeight="1">
      <c r="A38" s="111" t="s">
        <v>92</v>
      </c>
      <c r="B38" s="88" t="s">
        <v>167</v>
      </c>
      <c r="C38" s="115" t="s">
        <v>181</v>
      </c>
      <c r="D38" s="95">
        <f>D39</f>
        <v>3086.4</v>
      </c>
      <c r="E38" s="95">
        <f>E39</f>
        <v>526.1</v>
      </c>
      <c r="F38" s="95">
        <f>F39</f>
        <v>485.4</v>
      </c>
      <c r="G38" s="265">
        <f t="shared" si="1"/>
        <v>-40.7</v>
      </c>
      <c r="H38" s="82">
        <f t="shared" si="0"/>
        <v>92.3</v>
      </c>
    </row>
    <row r="39" spans="1:8" s="27" customFormat="1" ht="78.75" customHeight="1">
      <c r="A39" s="90" t="s">
        <v>92</v>
      </c>
      <c r="B39" s="88" t="s">
        <v>164</v>
      </c>
      <c r="C39" s="116" t="s">
        <v>193</v>
      </c>
      <c r="D39" s="89">
        <v>3086.4</v>
      </c>
      <c r="E39" s="92">
        <v>526.1</v>
      </c>
      <c r="F39" s="92">
        <v>485.4</v>
      </c>
      <c r="G39" s="265">
        <f t="shared" si="1"/>
        <v>-40.7</v>
      </c>
      <c r="H39" s="82">
        <f t="shared" si="0"/>
        <v>92.3</v>
      </c>
    </row>
    <row r="40" spans="1:8" s="9" customFormat="1" ht="78.75">
      <c r="A40" s="111" t="s">
        <v>11</v>
      </c>
      <c r="B40" s="112" t="s">
        <v>91</v>
      </c>
      <c r="C40" s="117" t="s">
        <v>13</v>
      </c>
      <c r="D40" s="95">
        <f>D41</f>
        <v>334.7</v>
      </c>
      <c r="E40" s="96">
        <f>E41</f>
        <v>146</v>
      </c>
      <c r="F40" s="96">
        <f>F41</f>
        <v>143.4</v>
      </c>
      <c r="G40" s="265">
        <f t="shared" si="1"/>
        <v>-2.6</v>
      </c>
      <c r="H40" s="82">
        <f t="shared" si="0"/>
        <v>98.2</v>
      </c>
    </row>
    <row r="41" spans="1:8" s="9" customFormat="1" ht="67.5">
      <c r="A41" s="111" t="s">
        <v>11</v>
      </c>
      <c r="B41" s="112" t="s">
        <v>119</v>
      </c>
      <c r="C41" s="112" t="s">
        <v>120</v>
      </c>
      <c r="D41" s="95">
        <v>334.7</v>
      </c>
      <c r="E41" s="96">
        <v>146</v>
      </c>
      <c r="F41" s="96">
        <v>143.4</v>
      </c>
      <c r="G41" s="265">
        <f t="shared" si="1"/>
        <v>-2.6</v>
      </c>
      <c r="H41" s="82">
        <f t="shared" si="0"/>
        <v>98.2</v>
      </c>
    </row>
    <row r="42" spans="1:8" s="9" customFormat="1" ht="78.75">
      <c r="A42" s="111" t="s">
        <v>11</v>
      </c>
      <c r="B42" s="112" t="s">
        <v>115</v>
      </c>
      <c r="C42" s="117" t="s">
        <v>116</v>
      </c>
      <c r="D42" s="95">
        <f aca="true" t="shared" si="3" ref="D42:F43">D43</f>
        <v>78</v>
      </c>
      <c r="E42" s="96">
        <f t="shared" si="3"/>
        <v>70</v>
      </c>
      <c r="F42" s="96">
        <f t="shared" si="3"/>
        <v>66.4</v>
      </c>
      <c r="G42" s="265">
        <f t="shared" si="1"/>
        <v>-3.6</v>
      </c>
      <c r="H42" s="82">
        <f t="shared" si="0"/>
        <v>94.9</v>
      </c>
    </row>
    <row r="43" spans="1:8" s="9" customFormat="1" ht="67.5">
      <c r="A43" s="111" t="s">
        <v>11</v>
      </c>
      <c r="B43" s="112" t="s">
        <v>117</v>
      </c>
      <c r="C43" s="117" t="s">
        <v>15</v>
      </c>
      <c r="D43" s="95">
        <f t="shared" si="3"/>
        <v>78</v>
      </c>
      <c r="E43" s="96">
        <f t="shared" si="3"/>
        <v>70</v>
      </c>
      <c r="F43" s="96">
        <f t="shared" si="3"/>
        <v>66.4</v>
      </c>
      <c r="G43" s="265">
        <f t="shared" si="1"/>
        <v>-3.6</v>
      </c>
      <c r="H43" s="82">
        <f t="shared" si="0"/>
        <v>94.9</v>
      </c>
    </row>
    <row r="44" spans="1:8" s="9" customFormat="1" ht="67.5">
      <c r="A44" s="111" t="s">
        <v>11</v>
      </c>
      <c r="B44" s="112" t="s">
        <v>118</v>
      </c>
      <c r="C44" s="112" t="s">
        <v>194</v>
      </c>
      <c r="D44" s="95">
        <v>78</v>
      </c>
      <c r="E44" s="96">
        <v>70</v>
      </c>
      <c r="F44" s="96">
        <v>66.4</v>
      </c>
      <c r="G44" s="265">
        <f t="shared" si="1"/>
        <v>-3.6</v>
      </c>
      <c r="H44" s="82">
        <f t="shared" si="0"/>
        <v>94.9</v>
      </c>
    </row>
    <row r="45" spans="1:8" s="9" customFormat="1" ht="31.5">
      <c r="A45" s="118" t="s">
        <v>92</v>
      </c>
      <c r="B45" s="119" t="s">
        <v>197</v>
      </c>
      <c r="C45" s="121" t="s">
        <v>200</v>
      </c>
      <c r="D45" s="120">
        <f aca="true" t="shared" si="4" ref="D45:F46">D46</f>
        <v>0</v>
      </c>
      <c r="E45" s="106">
        <f t="shared" si="4"/>
        <v>0</v>
      </c>
      <c r="F45" s="106">
        <f t="shared" si="4"/>
        <v>100.2</v>
      </c>
      <c r="G45" s="82">
        <f t="shared" si="1"/>
        <v>100.2</v>
      </c>
      <c r="H45" s="82" t="e">
        <f t="shared" si="0"/>
        <v>#DIV/0!</v>
      </c>
    </row>
    <row r="46" spans="1:8" s="9" customFormat="1" ht="12.75">
      <c r="A46" s="111" t="s">
        <v>11</v>
      </c>
      <c r="B46" s="112" t="s">
        <v>199</v>
      </c>
      <c r="C46" s="113" t="s">
        <v>198</v>
      </c>
      <c r="D46" s="95">
        <f t="shared" si="4"/>
        <v>0</v>
      </c>
      <c r="E46" s="96">
        <f t="shared" si="4"/>
        <v>0</v>
      </c>
      <c r="F46" s="96">
        <f t="shared" si="4"/>
        <v>100.2</v>
      </c>
      <c r="G46" s="265">
        <f t="shared" si="1"/>
        <v>100.2</v>
      </c>
      <c r="H46" s="82" t="e">
        <f t="shared" si="0"/>
        <v>#DIV/0!</v>
      </c>
    </row>
    <row r="47" spans="1:8" s="9" customFormat="1" ht="22.5">
      <c r="A47" s="111" t="s">
        <v>11</v>
      </c>
      <c r="B47" s="112" t="s">
        <v>195</v>
      </c>
      <c r="C47" s="113" t="s">
        <v>196</v>
      </c>
      <c r="D47" s="95">
        <v>0</v>
      </c>
      <c r="E47" s="96">
        <v>0</v>
      </c>
      <c r="F47" s="96">
        <v>100.2</v>
      </c>
      <c r="G47" s="265">
        <f t="shared" si="1"/>
        <v>100.2</v>
      </c>
      <c r="H47" s="82" t="e">
        <f t="shared" si="0"/>
        <v>#DIV/0!</v>
      </c>
    </row>
    <row r="48" spans="1:8" s="9" customFormat="1" ht="27" customHeight="1">
      <c r="A48" s="118" t="s">
        <v>92</v>
      </c>
      <c r="B48" s="119" t="s">
        <v>413</v>
      </c>
      <c r="C48" s="121" t="s">
        <v>416</v>
      </c>
      <c r="D48" s="120">
        <f aca="true" t="shared" si="5" ref="D48:F49">D49</f>
        <v>250.7</v>
      </c>
      <c r="E48" s="120">
        <f t="shared" si="5"/>
        <v>250.7</v>
      </c>
      <c r="F48" s="120">
        <f t="shared" si="5"/>
        <v>0</v>
      </c>
      <c r="G48" s="82">
        <f t="shared" si="1"/>
        <v>-250.7</v>
      </c>
      <c r="H48" s="82">
        <f t="shared" si="0"/>
        <v>0</v>
      </c>
    </row>
    <row r="49" spans="1:8" s="9" customFormat="1" ht="67.5">
      <c r="A49" s="111" t="s">
        <v>11</v>
      </c>
      <c r="B49" s="112" t="s">
        <v>414</v>
      </c>
      <c r="C49" s="113" t="s">
        <v>417</v>
      </c>
      <c r="D49" s="95">
        <f t="shared" si="5"/>
        <v>250.7</v>
      </c>
      <c r="E49" s="95">
        <f t="shared" si="5"/>
        <v>250.7</v>
      </c>
      <c r="F49" s="95">
        <f t="shared" si="5"/>
        <v>0</v>
      </c>
      <c r="G49" s="265">
        <f t="shared" si="1"/>
        <v>-250.7</v>
      </c>
      <c r="H49" s="82">
        <f t="shared" si="0"/>
        <v>0</v>
      </c>
    </row>
    <row r="50" spans="1:8" s="9" customFormat="1" ht="84.75" customHeight="1">
      <c r="A50" s="111" t="s">
        <v>11</v>
      </c>
      <c r="B50" s="112" t="s">
        <v>415</v>
      </c>
      <c r="C50" s="113" t="s">
        <v>418</v>
      </c>
      <c r="D50" s="95">
        <v>250.7</v>
      </c>
      <c r="E50" s="96">
        <v>250.7</v>
      </c>
      <c r="F50" s="96">
        <v>0</v>
      </c>
      <c r="G50" s="265">
        <f t="shared" si="1"/>
        <v>-250.7</v>
      </c>
      <c r="H50" s="82">
        <f t="shared" si="0"/>
        <v>0</v>
      </c>
    </row>
    <row r="51" spans="1:8" s="26" customFormat="1" ht="17.25" customHeight="1">
      <c r="A51" s="122" t="s">
        <v>92</v>
      </c>
      <c r="B51" s="123" t="s">
        <v>55</v>
      </c>
      <c r="C51" s="124" t="s">
        <v>56</v>
      </c>
      <c r="D51" s="100">
        <f>D52</f>
        <v>1588.4</v>
      </c>
      <c r="E51" s="100">
        <f>E52</f>
        <v>1159.9</v>
      </c>
      <c r="F51" s="100">
        <f>F52+F64</f>
        <v>3897</v>
      </c>
      <c r="G51" s="82">
        <f t="shared" si="1"/>
        <v>2737.1</v>
      </c>
      <c r="H51" s="82">
        <f t="shared" si="0"/>
        <v>336</v>
      </c>
    </row>
    <row r="52" spans="1:8" ht="22.5">
      <c r="A52" s="125" t="s">
        <v>11</v>
      </c>
      <c r="B52" s="126" t="s">
        <v>57</v>
      </c>
      <c r="C52" s="127" t="s">
        <v>72</v>
      </c>
      <c r="D52" s="96">
        <f>D53+D56+D64</f>
        <v>1588.4</v>
      </c>
      <c r="E52" s="96">
        <f>E53+E56+E64</f>
        <v>1159.9</v>
      </c>
      <c r="F52" s="96">
        <f>F53+F56</f>
        <v>1159.9</v>
      </c>
      <c r="G52" s="265">
        <f t="shared" si="1"/>
        <v>0</v>
      </c>
      <c r="H52" s="82">
        <f t="shared" si="0"/>
        <v>100</v>
      </c>
    </row>
    <row r="53" spans="1:8" ht="22.5">
      <c r="A53" s="125" t="s">
        <v>11</v>
      </c>
      <c r="B53" s="126" t="s">
        <v>58</v>
      </c>
      <c r="C53" s="127" t="s">
        <v>88</v>
      </c>
      <c r="D53" s="96">
        <f aca="true" t="shared" si="6" ref="D53:F54">D54</f>
        <v>1142.6</v>
      </c>
      <c r="E53" s="96">
        <f t="shared" si="6"/>
        <v>857</v>
      </c>
      <c r="F53" s="96">
        <f t="shared" si="6"/>
        <v>857</v>
      </c>
      <c r="G53" s="265">
        <f t="shared" si="1"/>
        <v>0</v>
      </c>
      <c r="H53" s="82">
        <f t="shared" si="0"/>
        <v>100</v>
      </c>
    </row>
    <row r="54" spans="1:8" ht="22.5">
      <c r="A54" s="128" t="s">
        <v>11</v>
      </c>
      <c r="B54" s="129" t="s">
        <v>59</v>
      </c>
      <c r="C54" s="130" t="s">
        <v>22</v>
      </c>
      <c r="D54" s="131">
        <f t="shared" si="6"/>
        <v>1142.6</v>
      </c>
      <c r="E54" s="92">
        <f t="shared" si="6"/>
        <v>857</v>
      </c>
      <c r="F54" s="96">
        <f t="shared" si="6"/>
        <v>857</v>
      </c>
      <c r="G54" s="265">
        <f t="shared" si="1"/>
        <v>0</v>
      </c>
      <c r="H54" s="82">
        <f t="shared" si="0"/>
        <v>100</v>
      </c>
    </row>
    <row r="55" spans="1:8" ht="22.5">
      <c r="A55" s="128" t="s">
        <v>11</v>
      </c>
      <c r="B55" s="129" t="s">
        <v>121</v>
      </c>
      <c r="C55" s="130" t="s">
        <v>122</v>
      </c>
      <c r="D55" s="131">
        <v>1142.6</v>
      </c>
      <c r="E55" s="131">
        <v>857</v>
      </c>
      <c r="F55" s="132">
        <v>857</v>
      </c>
      <c r="G55" s="265">
        <f t="shared" si="1"/>
        <v>0</v>
      </c>
      <c r="H55" s="82">
        <f t="shared" si="0"/>
        <v>100</v>
      </c>
    </row>
    <row r="56" spans="1:8" ht="26.25" customHeight="1">
      <c r="A56" s="133" t="s">
        <v>11</v>
      </c>
      <c r="B56" s="126" t="s">
        <v>60</v>
      </c>
      <c r="C56" s="127" t="s">
        <v>123</v>
      </c>
      <c r="D56" s="132">
        <f>D57+D59</f>
        <v>445.8</v>
      </c>
      <c r="E56" s="132">
        <f>E57+E59</f>
        <v>302.9</v>
      </c>
      <c r="F56" s="132">
        <f>F57+F59</f>
        <v>302.9</v>
      </c>
      <c r="G56" s="265">
        <f t="shared" si="1"/>
        <v>0</v>
      </c>
      <c r="H56" s="82">
        <f aca="true" t="shared" si="7" ref="H56:H67">F56/E56*100</f>
        <v>100</v>
      </c>
    </row>
    <row r="57" spans="1:8" ht="36" customHeight="1">
      <c r="A57" s="133" t="s">
        <v>11</v>
      </c>
      <c r="B57" s="126" t="s">
        <v>124</v>
      </c>
      <c r="C57" s="135" t="s">
        <v>125</v>
      </c>
      <c r="D57" s="136">
        <f>D58</f>
        <v>186.2</v>
      </c>
      <c r="E57" s="136">
        <f>E58</f>
        <v>139.5</v>
      </c>
      <c r="F57" s="136">
        <f>F58</f>
        <v>139.5</v>
      </c>
      <c r="G57" s="265">
        <f t="shared" si="1"/>
        <v>0</v>
      </c>
      <c r="H57" s="82">
        <f t="shared" si="7"/>
        <v>100</v>
      </c>
    </row>
    <row r="58" spans="1:8" ht="45">
      <c r="A58" s="133" t="s">
        <v>11</v>
      </c>
      <c r="B58" s="126" t="s">
        <v>126</v>
      </c>
      <c r="C58" s="135" t="s">
        <v>127</v>
      </c>
      <c r="D58" s="136">
        <v>186.2</v>
      </c>
      <c r="E58" s="96">
        <v>139.5</v>
      </c>
      <c r="F58" s="96">
        <v>139.5</v>
      </c>
      <c r="G58" s="265">
        <f t="shared" si="1"/>
        <v>0</v>
      </c>
      <c r="H58" s="82">
        <f t="shared" si="7"/>
        <v>100</v>
      </c>
    </row>
    <row r="59" spans="1:8" ht="33.75">
      <c r="A59" s="133" t="s">
        <v>11</v>
      </c>
      <c r="B59" s="137" t="s">
        <v>154</v>
      </c>
      <c r="C59" s="127" t="s">
        <v>155</v>
      </c>
      <c r="D59" s="136">
        <f>D60+D61+D62+D63</f>
        <v>259.6</v>
      </c>
      <c r="E59" s="136">
        <f>E60+E61+E62+E63</f>
        <v>163.4</v>
      </c>
      <c r="F59" s="136">
        <f>F60+F61+F62+F63</f>
        <v>163.4</v>
      </c>
      <c r="G59" s="265">
        <f t="shared" si="1"/>
        <v>0</v>
      </c>
      <c r="H59" s="82">
        <f t="shared" si="7"/>
        <v>100</v>
      </c>
    </row>
    <row r="60" spans="1:8" ht="44.25" customHeight="1">
      <c r="A60" s="138" t="s">
        <v>11</v>
      </c>
      <c r="B60" s="134" t="s">
        <v>128</v>
      </c>
      <c r="C60" s="127" t="s">
        <v>129</v>
      </c>
      <c r="D60" s="136">
        <v>245</v>
      </c>
      <c r="E60" s="136">
        <v>150</v>
      </c>
      <c r="F60" s="136">
        <v>150</v>
      </c>
      <c r="G60" s="265">
        <f t="shared" si="1"/>
        <v>0</v>
      </c>
      <c r="H60" s="82">
        <f t="shared" si="7"/>
        <v>100</v>
      </c>
    </row>
    <row r="61" spans="1:8" ht="22.5">
      <c r="A61" s="138" t="s">
        <v>11</v>
      </c>
      <c r="B61" s="134" t="s">
        <v>128</v>
      </c>
      <c r="C61" s="139" t="s">
        <v>105</v>
      </c>
      <c r="D61" s="96">
        <v>2.2</v>
      </c>
      <c r="E61" s="96">
        <v>1</v>
      </c>
      <c r="F61" s="96">
        <v>1</v>
      </c>
      <c r="G61" s="265">
        <f t="shared" si="1"/>
        <v>0</v>
      </c>
      <c r="H61" s="82">
        <f>F61/E61*100</f>
        <v>100</v>
      </c>
    </row>
    <row r="62" spans="1:8" ht="45">
      <c r="A62" s="138" t="s">
        <v>11</v>
      </c>
      <c r="B62" s="134" t="s">
        <v>128</v>
      </c>
      <c r="C62" s="139" t="s">
        <v>403</v>
      </c>
      <c r="D62" s="96">
        <v>11.9</v>
      </c>
      <c r="E62" s="96">
        <v>11.9</v>
      </c>
      <c r="F62" s="96">
        <v>11.9</v>
      </c>
      <c r="G62" s="265">
        <f t="shared" si="1"/>
        <v>0</v>
      </c>
      <c r="H62" s="82">
        <f>F62/E62*100</f>
        <v>100</v>
      </c>
    </row>
    <row r="63" spans="1:8" ht="60" customHeight="1">
      <c r="A63" s="138" t="s">
        <v>11</v>
      </c>
      <c r="B63" s="134" t="s">
        <v>128</v>
      </c>
      <c r="C63" s="139" t="s">
        <v>409</v>
      </c>
      <c r="D63" s="96">
        <v>0.5</v>
      </c>
      <c r="E63" s="96">
        <v>0.5</v>
      </c>
      <c r="F63" s="96">
        <v>0.5</v>
      </c>
      <c r="G63" s="265">
        <f t="shared" si="1"/>
        <v>0</v>
      </c>
      <c r="H63" s="82">
        <f>F63/E63*100</f>
        <v>100</v>
      </c>
    </row>
    <row r="64" spans="1:8" ht="67.5">
      <c r="A64" s="111" t="s">
        <v>11</v>
      </c>
      <c r="B64" s="137" t="s">
        <v>168</v>
      </c>
      <c r="C64" s="141" t="s">
        <v>222</v>
      </c>
      <c r="D64" s="140">
        <f aca="true" t="shared" si="8" ref="D64:F65">D65</f>
        <v>0</v>
      </c>
      <c r="E64" s="96">
        <f t="shared" si="8"/>
        <v>0</v>
      </c>
      <c r="F64" s="96">
        <f t="shared" si="8"/>
        <v>2737.1</v>
      </c>
      <c r="G64" s="265">
        <f t="shared" si="1"/>
        <v>2737.1</v>
      </c>
      <c r="H64" s="82" t="e">
        <f t="shared" si="7"/>
        <v>#DIV/0!</v>
      </c>
    </row>
    <row r="65" spans="1:8" ht="56.25">
      <c r="A65" s="111" t="s">
        <v>11</v>
      </c>
      <c r="B65" s="137" t="s">
        <v>169</v>
      </c>
      <c r="C65" s="109" t="s">
        <v>223</v>
      </c>
      <c r="D65" s="140">
        <f t="shared" si="8"/>
        <v>0</v>
      </c>
      <c r="E65" s="96">
        <f t="shared" si="8"/>
        <v>0</v>
      </c>
      <c r="F65" s="96">
        <f t="shared" si="8"/>
        <v>2737.1</v>
      </c>
      <c r="G65" s="265">
        <f t="shared" si="1"/>
        <v>2737.1</v>
      </c>
      <c r="H65" s="82" t="e">
        <f t="shared" si="7"/>
        <v>#DIV/0!</v>
      </c>
    </row>
    <row r="66" spans="1:8" ht="62.25" customHeight="1">
      <c r="A66" s="111" t="s">
        <v>11</v>
      </c>
      <c r="B66" s="137" t="s">
        <v>170</v>
      </c>
      <c r="C66" s="109" t="s">
        <v>224</v>
      </c>
      <c r="D66" s="140">
        <v>0</v>
      </c>
      <c r="E66" s="96">
        <v>0</v>
      </c>
      <c r="F66" s="96">
        <v>2737.1</v>
      </c>
      <c r="G66" s="265">
        <f t="shared" si="1"/>
        <v>2737.1</v>
      </c>
      <c r="H66" s="82" t="e">
        <f>F66/E66*100</f>
        <v>#DIV/0!</v>
      </c>
    </row>
    <row r="67" spans="1:8" ht="12.75">
      <c r="A67" s="118"/>
      <c r="B67" s="142" t="s">
        <v>96</v>
      </c>
      <c r="C67" s="142" t="s">
        <v>17</v>
      </c>
      <c r="D67" s="298">
        <f>D6+D51</f>
        <v>31482.1</v>
      </c>
      <c r="E67" s="298">
        <f>E6+E51</f>
        <v>16991.2</v>
      </c>
      <c r="F67" s="298">
        <f>F6+F51</f>
        <v>17080.9</v>
      </c>
      <c r="G67" s="82">
        <f t="shared" si="1"/>
        <v>89.7</v>
      </c>
      <c r="H67" s="82">
        <f t="shared" si="7"/>
        <v>100.5</v>
      </c>
    </row>
    <row r="69" spans="3:8" ht="12.75">
      <c r="C69" s="319"/>
      <c r="D69" s="319"/>
      <c r="E69" s="319"/>
      <c r="F69" s="319"/>
      <c r="G69" s="319"/>
      <c r="H69" s="319"/>
    </row>
    <row r="70" spans="3:8" ht="12.75">
      <c r="C70" s="319"/>
      <c r="D70" s="319"/>
      <c r="E70" s="319"/>
      <c r="F70" s="319"/>
      <c r="G70" s="319"/>
      <c r="H70" s="319"/>
    </row>
    <row r="71" spans="3:8" ht="12.75">
      <c r="C71" s="23"/>
      <c r="D71" s="23"/>
      <c r="E71" s="23"/>
      <c r="F71" s="23"/>
      <c r="G71" s="23"/>
      <c r="H71" s="23"/>
    </row>
    <row r="72" ht="12.75">
      <c r="L72" s="7" t="s">
        <v>191</v>
      </c>
    </row>
  </sheetData>
  <sheetProtection/>
  <mergeCells count="6">
    <mergeCell ref="A3:H3"/>
    <mergeCell ref="C70:H70"/>
    <mergeCell ref="B4:D4"/>
    <mergeCell ref="C69:H69"/>
    <mergeCell ref="C1:H1"/>
    <mergeCell ref="C2:H2"/>
  </mergeCells>
  <printOptions/>
  <pageMargins left="0" right="0" top="0" bottom="0" header="0" footer="0"/>
  <pageSetup fitToHeight="15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53"/>
  <sheetViews>
    <sheetView zoomScalePageLayoutView="0" workbookViewId="0" topLeftCell="A1">
      <selection activeCell="A2" sqref="A2:H2"/>
    </sheetView>
  </sheetViews>
  <sheetFormatPr defaultColWidth="9.00390625" defaultRowHeight="12.75"/>
  <cols>
    <col min="1" max="1" width="13.8515625" style="200" customWidth="1"/>
    <col min="2" max="2" width="7.28125" style="200" customWidth="1"/>
    <col min="3" max="3" width="63.00390625" style="200" customWidth="1"/>
    <col min="4" max="4" width="15.28125" style="237" customWidth="1"/>
    <col min="5" max="5" width="11.28125" style="225" customWidth="1"/>
    <col min="6" max="8" width="9.00390625" style="225" customWidth="1"/>
    <col min="9" max="16384" width="9.00390625" style="196" customWidth="1"/>
  </cols>
  <sheetData>
    <row r="1" spans="1:8" ht="12.75">
      <c r="A1" s="325" t="s">
        <v>376</v>
      </c>
      <c r="B1" s="325"/>
      <c r="C1" s="325"/>
      <c r="D1" s="325"/>
      <c r="E1" s="325"/>
      <c r="F1" s="325"/>
      <c r="G1" s="325"/>
      <c r="H1" s="325"/>
    </row>
    <row r="2" spans="1:8" ht="12.75">
      <c r="A2" s="326" t="s">
        <v>462</v>
      </c>
      <c r="B2" s="326"/>
      <c r="C2" s="326"/>
      <c r="D2" s="326"/>
      <c r="E2" s="326"/>
      <c r="F2" s="326"/>
      <c r="G2" s="326"/>
      <c r="H2" s="326"/>
    </row>
    <row r="3" spans="1:4" ht="12.75">
      <c r="A3" s="7"/>
      <c r="B3" s="7"/>
      <c r="C3" s="197"/>
      <c r="D3" s="197"/>
    </row>
    <row r="4" spans="1:8" ht="31.5" customHeight="1">
      <c r="A4" s="324" t="s">
        <v>450</v>
      </c>
      <c r="B4" s="324"/>
      <c r="C4" s="324"/>
      <c r="D4" s="324"/>
      <c r="E4" s="324"/>
      <c r="F4" s="324"/>
      <c r="G4" s="324"/>
      <c r="H4" s="324"/>
    </row>
    <row r="5" spans="1:4" ht="12.75">
      <c r="A5" s="9"/>
      <c r="B5" s="40"/>
      <c r="C5" s="40"/>
      <c r="D5" s="227"/>
    </row>
    <row r="6" spans="1:8" ht="51">
      <c r="A6" s="149" t="s">
        <v>357</v>
      </c>
      <c r="B6" s="149" t="s">
        <v>358</v>
      </c>
      <c r="C6" s="25" t="s">
        <v>100</v>
      </c>
      <c r="D6" s="169" t="s">
        <v>157</v>
      </c>
      <c r="E6" s="270" t="s">
        <v>158</v>
      </c>
      <c r="F6" s="270" t="s">
        <v>159</v>
      </c>
      <c r="G6" s="37" t="s">
        <v>160</v>
      </c>
      <c r="H6" s="24" t="s">
        <v>161</v>
      </c>
    </row>
    <row r="7" spans="1:8" s="198" customFormat="1" ht="12.75">
      <c r="A7" s="176">
        <v>1</v>
      </c>
      <c r="B7" s="176">
        <v>2</v>
      </c>
      <c r="C7" s="177">
        <v>3</v>
      </c>
      <c r="D7" s="219">
        <v>4</v>
      </c>
      <c r="E7" s="271">
        <v>5</v>
      </c>
      <c r="F7" s="271">
        <v>6</v>
      </c>
      <c r="G7" s="215">
        <v>7</v>
      </c>
      <c r="H7" s="205">
        <v>8</v>
      </c>
    </row>
    <row r="8" spans="1:8" s="199" customFormat="1" ht="29.25" customHeight="1">
      <c r="A8" s="165" t="s">
        <v>325</v>
      </c>
      <c r="B8" s="165"/>
      <c r="C8" s="178" t="s">
        <v>359</v>
      </c>
      <c r="D8" s="221">
        <f>D9+D18+D12+D15</f>
        <v>9040</v>
      </c>
      <c r="E8" s="221">
        <f>E9+E12+E15</f>
        <v>7125</v>
      </c>
      <c r="F8" s="221">
        <f>F9+F12+F15</f>
        <v>7125</v>
      </c>
      <c r="G8" s="264">
        <f>F8-E8</f>
        <v>0</v>
      </c>
      <c r="H8" s="277">
        <f>F8/E8*100</f>
        <v>100</v>
      </c>
    </row>
    <row r="9" spans="1:8" s="199" customFormat="1" ht="38.25">
      <c r="A9" s="152" t="s">
        <v>327</v>
      </c>
      <c r="B9" s="152"/>
      <c r="C9" s="164" t="s">
        <v>328</v>
      </c>
      <c r="D9" s="228">
        <f aca="true" t="shared" si="0" ref="D9:F10">D10</f>
        <v>7695</v>
      </c>
      <c r="E9" s="228">
        <f t="shared" si="0"/>
        <v>6095</v>
      </c>
      <c r="F9" s="228">
        <f t="shared" si="0"/>
        <v>6095</v>
      </c>
      <c r="G9" s="264">
        <f aca="true" t="shared" si="1" ref="G9:G78">F9-E9</f>
        <v>0</v>
      </c>
      <c r="H9" s="277">
        <f aca="true" t="shared" si="2" ref="H9:H67">F9/E9*100</f>
        <v>100</v>
      </c>
    </row>
    <row r="10" spans="1:8" ht="25.5">
      <c r="A10" s="153" t="s">
        <v>329</v>
      </c>
      <c r="B10" s="153"/>
      <c r="C10" s="154" t="s">
        <v>330</v>
      </c>
      <c r="D10" s="228">
        <f t="shared" si="0"/>
        <v>7695</v>
      </c>
      <c r="E10" s="228">
        <f t="shared" si="0"/>
        <v>6095</v>
      </c>
      <c r="F10" s="228">
        <f t="shared" si="0"/>
        <v>6095</v>
      </c>
      <c r="G10" s="264">
        <f t="shared" si="1"/>
        <v>0</v>
      </c>
      <c r="H10" s="277">
        <f t="shared" si="2"/>
        <v>100</v>
      </c>
    </row>
    <row r="11" spans="1:8" ht="25.5">
      <c r="A11" s="153"/>
      <c r="B11" s="153" t="s">
        <v>65</v>
      </c>
      <c r="C11" s="159" t="s">
        <v>192</v>
      </c>
      <c r="D11" s="228">
        <v>7695</v>
      </c>
      <c r="E11" s="229">
        <v>6095</v>
      </c>
      <c r="F11" s="230">
        <v>6095</v>
      </c>
      <c r="G11" s="264">
        <f t="shared" si="1"/>
        <v>0</v>
      </c>
      <c r="H11" s="277">
        <f t="shared" si="2"/>
        <v>100</v>
      </c>
    </row>
    <row r="12" spans="1:8" ht="12.75">
      <c r="A12" s="153" t="s">
        <v>331</v>
      </c>
      <c r="B12" s="153"/>
      <c r="C12" s="159" t="s">
        <v>332</v>
      </c>
      <c r="D12" s="228">
        <f aca="true" t="shared" si="3" ref="D12:F13">D13</f>
        <v>1100</v>
      </c>
      <c r="E12" s="228">
        <f t="shared" si="3"/>
        <v>880</v>
      </c>
      <c r="F12" s="228">
        <f t="shared" si="3"/>
        <v>880</v>
      </c>
      <c r="G12" s="264">
        <f t="shared" si="1"/>
        <v>0</v>
      </c>
      <c r="H12" s="277">
        <f>F12/E12*100</f>
        <v>100</v>
      </c>
    </row>
    <row r="13" spans="1:8" ht="25.5">
      <c r="A13" s="153" t="s">
        <v>333</v>
      </c>
      <c r="B13" s="153"/>
      <c r="C13" s="159" t="s">
        <v>330</v>
      </c>
      <c r="D13" s="228">
        <f t="shared" si="3"/>
        <v>1100</v>
      </c>
      <c r="E13" s="228">
        <f t="shared" si="3"/>
        <v>880</v>
      </c>
      <c r="F13" s="228">
        <f t="shared" si="3"/>
        <v>880</v>
      </c>
      <c r="G13" s="264">
        <f t="shared" si="1"/>
        <v>0</v>
      </c>
      <c r="H13" s="277">
        <f t="shared" si="2"/>
        <v>100</v>
      </c>
    </row>
    <row r="14" spans="1:8" ht="25.5">
      <c r="A14" s="153"/>
      <c r="B14" s="180" t="s">
        <v>65</v>
      </c>
      <c r="C14" s="159" t="s">
        <v>192</v>
      </c>
      <c r="D14" s="233">
        <v>1100</v>
      </c>
      <c r="E14" s="229">
        <v>880</v>
      </c>
      <c r="F14" s="234">
        <v>880</v>
      </c>
      <c r="G14" s="264">
        <f t="shared" si="1"/>
        <v>0</v>
      </c>
      <c r="H14" s="277">
        <f t="shared" si="2"/>
        <v>100</v>
      </c>
    </row>
    <row r="15" spans="1:8" ht="25.5">
      <c r="A15" s="153" t="s">
        <v>340</v>
      </c>
      <c r="B15" s="153"/>
      <c r="C15" s="154" t="s">
        <v>360</v>
      </c>
      <c r="D15" s="228">
        <f aca="true" t="shared" si="4" ref="D15:F16">D16</f>
        <v>245</v>
      </c>
      <c r="E15" s="228">
        <f t="shared" si="4"/>
        <v>150</v>
      </c>
      <c r="F15" s="228">
        <f t="shared" si="4"/>
        <v>150</v>
      </c>
      <c r="G15" s="264">
        <f t="shared" si="1"/>
        <v>0</v>
      </c>
      <c r="H15" s="277">
        <f t="shared" si="2"/>
        <v>100</v>
      </c>
    </row>
    <row r="16" spans="1:8" ht="56.25" customHeight="1">
      <c r="A16" s="153" t="s">
        <v>342</v>
      </c>
      <c r="B16" s="153"/>
      <c r="C16" s="154" t="s">
        <v>343</v>
      </c>
      <c r="D16" s="228">
        <f t="shared" si="4"/>
        <v>245</v>
      </c>
      <c r="E16" s="228">
        <f t="shared" si="4"/>
        <v>150</v>
      </c>
      <c r="F16" s="228">
        <f t="shared" si="4"/>
        <v>150</v>
      </c>
      <c r="G16" s="264">
        <f t="shared" si="1"/>
        <v>0</v>
      </c>
      <c r="H16" s="277">
        <f t="shared" si="2"/>
        <v>100</v>
      </c>
    </row>
    <row r="17" spans="1:8" ht="25.5">
      <c r="A17" s="153"/>
      <c r="B17" s="180" t="s">
        <v>65</v>
      </c>
      <c r="C17" s="159" t="s">
        <v>192</v>
      </c>
      <c r="D17" s="228">
        <v>245</v>
      </c>
      <c r="E17" s="229">
        <v>150</v>
      </c>
      <c r="F17" s="230">
        <v>150</v>
      </c>
      <c r="G17" s="264">
        <f t="shared" si="1"/>
        <v>0</v>
      </c>
      <c r="H17" s="277">
        <f t="shared" si="2"/>
        <v>100</v>
      </c>
    </row>
    <row r="18" spans="1:8" ht="25.5" customHeight="1" hidden="1">
      <c r="A18" s="153" t="s">
        <v>334</v>
      </c>
      <c r="B18" s="153"/>
      <c r="C18" s="159" t="s">
        <v>335</v>
      </c>
      <c r="D18" s="228">
        <f>D19+D21+D23+D25</f>
        <v>0</v>
      </c>
      <c r="E18" s="228">
        <f>E19+E21+E23+E25</f>
        <v>0</v>
      </c>
      <c r="F18" s="228">
        <f>F19+F21+F23+F25</f>
        <v>0</v>
      </c>
      <c r="G18" s="264">
        <f aca="true" t="shared" si="5" ref="G18:G26">F18-E18</f>
        <v>0</v>
      </c>
      <c r="H18" s="277" t="e">
        <f aca="true" t="shared" si="6" ref="H18:H26">F18/E18*100</f>
        <v>#DIV/0!</v>
      </c>
    </row>
    <row r="19" spans="1:8" ht="25.5" customHeight="1" hidden="1">
      <c r="A19" s="153" t="s">
        <v>405</v>
      </c>
      <c r="B19" s="153"/>
      <c r="C19" s="159" t="s">
        <v>404</v>
      </c>
      <c r="D19" s="228">
        <f>D20</f>
        <v>0</v>
      </c>
      <c r="E19" s="228">
        <f>E20</f>
        <v>0</v>
      </c>
      <c r="F19" s="228">
        <f>F20</f>
        <v>0</v>
      </c>
      <c r="G19" s="264">
        <f t="shared" si="5"/>
        <v>0</v>
      </c>
      <c r="H19" s="277" t="e">
        <f t="shared" si="6"/>
        <v>#DIV/0!</v>
      </c>
    </row>
    <row r="20" spans="1:8" ht="25.5" customHeight="1" hidden="1">
      <c r="A20" s="153"/>
      <c r="B20" s="153" t="s">
        <v>65</v>
      </c>
      <c r="C20" s="159" t="s">
        <v>192</v>
      </c>
      <c r="D20" s="228"/>
      <c r="E20" s="231">
        <v>0</v>
      </c>
      <c r="F20" s="232">
        <v>0</v>
      </c>
      <c r="G20" s="264">
        <f t="shared" si="5"/>
        <v>0</v>
      </c>
      <c r="H20" s="277" t="e">
        <f t="shared" si="6"/>
        <v>#DIV/0!</v>
      </c>
    </row>
    <row r="21" spans="1:8" ht="32.25" customHeight="1" hidden="1">
      <c r="A21" s="153" t="s">
        <v>406</v>
      </c>
      <c r="B21" s="153"/>
      <c r="C21" s="159" t="s">
        <v>407</v>
      </c>
      <c r="D21" s="228">
        <f>D22</f>
        <v>0</v>
      </c>
      <c r="E21" s="228">
        <f>E22</f>
        <v>0</v>
      </c>
      <c r="F21" s="228">
        <f>F22</f>
        <v>0</v>
      </c>
      <c r="G21" s="264">
        <f t="shared" si="5"/>
        <v>0</v>
      </c>
      <c r="H21" s="277" t="e">
        <f t="shared" si="6"/>
        <v>#DIV/0!</v>
      </c>
    </row>
    <row r="22" spans="1:8" ht="25.5" customHeight="1" hidden="1">
      <c r="A22" s="153"/>
      <c r="B22" s="153" t="s">
        <v>65</v>
      </c>
      <c r="C22" s="159" t="s">
        <v>192</v>
      </c>
      <c r="D22" s="228"/>
      <c r="E22" s="229">
        <v>0</v>
      </c>
      <c r="F22" s="229">
        <v>0</v>
      </c>
      <c r="G22" s="264">
        <f t="shared" si="5"/>
        <v>0</v>
      </c>
      <c r="H22" s="277" t="e">
        <f t="shared" si="6"/>
        <v>#DIV/0!</v>
      </c>
    </row>
    <row r="23" spans="1:8" ht="12.75" hidden="1">
      <c r="A23" s="153" t="s">
        <v>334</v>
      </c>
      <c r="B23" s="153"/>
      <c r="C23" s="159" t="s">
        <v>336</v>
      </c>
      <c r="D23" s="228">
        <f>D24</f>
        <v>0</v>
      </c>
      <c r="E23" s="228">
        <f>E24</f>
        <v>0</v>
      </c>
      <c r="F23" s="228">
        <f>F24</f>
        <v>0</v>
      </c>
      <c r="G23" s="264">
        <f t="shared" si="5"/>
        <v>0</v>
      </c>
      <c r="H23" s="277" t="e">
        <f t="shared" si="6"/>
        <v>#DIV/0!</v>
      </c>
    </row>
    <row r="24" spans="1:8" ht="25.5" hidden="1">
      <c r="A24" s="153"/>
      <c r="B24" s="153" t="s">
        <v>65</v>
      </c>
      <c r="C24" s="159" t="s">
        <v>192</v>
      </c>
      <c r="D24" s="228"/>
      <c r="E24" s="229">
        <v>0</v>
      </c>
      <c r="F24" s="230">
        <v>0</v>
      </c>
      <c r="G24" s="264">
        <f t="shared" si="5"/>
        <v>0</v>
      </c>
      <c r="H24" s="277" t="e">
        <f t="shared" si="6"/>
        <v>#DIV/0!</v>
      </c>
    </row>
    <row r="25" spans="1:8" ht="12.75" hidden="1">
      <c r="A25" s="153" t="s">
        <v>334</v>
      </c>
      <c r="B25" s="153"/>
      <c r="C25" s="159" t="s">
        <v>337</v>
      </c>
      <c r="D25" s="228">
        <f>D26</f>
        <v>0</v>
      </c>
      <c r="E25" s="228">
        <f>E26</f>
        <v>0</v>
      </c>
      <c r="F25" s="228">
        <f>F26</f>
        <v>0</v>
      </c>
      <c r="G25" s="264">
        <f t="shared" si="5"/>
        <v>0</v>
      </c>
      <c r="H25" s="277" t="e">
        <f t="shared" si="6"/>
        <v>#DIV/0!</v>
      </c>
    </row>
    <row r="26" spans="1:8" ht="25.5" hidden="1">
      <c r="A26" s="153"/>
      <c r="B26" s="180" t="s">
        <v>65</v>
      </c>
      <c r="C26" s="159" t="s">
        <v>192</v>
      </c>
      <c r="D26" s="228"/>
      <c r="E26" s="229">
        <v>0</v>
      </c>
      <c r="F26" s="230">
        <v>0</v>
      </c>
      <c r="G26" s="264">
        <f t="shared" si="5"/>
        <v>0</v>
      </c>
      <c r="H26" s="277" t="e">
        <f t="shared" si="6"/>
        <v>#DIV/0!</v>
      </c>
    </row>
    <row r="27" spans="1:8" ht="38.25">
      <c r="A27" s="165" t="s">
        <v>283</v>
      </c>
      <c r="B27" s="165"/>
      <c r="C27" s="179" t="s">
        <v>284</v>
      </c>
      <c r="D27" s="221">
        <f>D28+D35+D38+D32</f>
        <v>200.7</v>
      </c>
      <c r="E27" s="221">
        <f>E28+E35+E38+E32</f>
        <v>20.3</v>
      </c>
      <c r="F27" s="221">
        <f>F28+F35+F38+F32</f>
        <v>19.9</v>
      </c>
      <c r="G27" s="264">
        <f t="shared" si="1"/>
        <v>-0.4</v>
      </c>
      <c r="H27" s="277">
        <f t="shared" si="2"/>
        <v>98</v>
      </c>
    </row>
    <row r="28" spans="1:8" ht="38.25" hidden="1">
      <c r="A28" s="153" t="s">
        <v>305</v>
      </c>
      <c r="B28" s="153"/>
      <c r="C28" s="154" t="s">
        <v>306</v>
      </c>
      <c r="D28" s="228">
        <f>D29</f>
        <v>0</v>
      </c>
      <c r="E28" s="228">
        <f>E29</f>
        <v>0</v>
      </c>
      <c r="F28" s="228">
        <f>F29</f>
        <v>0</v>
      </c>
      <c r="G28" s="264">
        <f t="shared" si="1"/>
        <v>0</v>
      </c>
      <c r="H28" s="277" t="e">
        <f t="shared" si="2"/>
        <v>#DIV/0!</v>
      </c>
    </row>
    <row r="29" spans="1:8" ht="39" customHeight="1" hidden="1">
      <c r="A29" s="180" t="s">
        <v>307</v>
      </c>
      <c r="B29" s="180"/>
      <c r="C29" s="181" t="s">
        <v>361</v>
      </c>
      <c r="D29" s="228">
        <f>D30+D31</f>
        <v>0</v>
      </c>
      <c r="E29" s="228">
        <f>E30+E31</f>
        <v>0</v>
      </c>
      <c r="F29" s="228">
        <f>F30+F31</f>
        <v>0</v>
      </c>
      <c r="G29" s="264">
        <f t="shared" si="1"/>
        <v>0</v>
      </c>
      <c r="H29" s="277" t="e">
        <f t="shared" si="2"/>
        <v>#DIV/0!</v>
      </c>
    </row>
    <row r="30" spans="1:8" ht="25.5" hidden="1">
      <c r="A30" s="180"/>
      <c r="B30" s="180" t="s">
        <v>62</v>
      </c>
      <c r="C30" s="181" t="s">
        <v>231</v>
      </c>
      <c r="D30" s="228"/>
      <c r="E30" s="230">
        <v>0</v>
      </c>
      <c r="F30" s="230">
        <v>0</v>
      </c>
      <c r="G30" s="264">
        <f t="shared" si="1"/>
        <v>0</v>
      </c>
      <c r="H30" s="277" t="e">
        <f t="shared" si="2"/>
        <v>#DIV/0!</v>
      </c>
    </row>
    <row r="31" spans="1:8" ht="16.5" customHeight="1" hidden="1">
      <c r="A31" s="180"/>
      <c r="B31" s="180" t="s">
        <v>103</v>
      </c>
      <c r="C31" s="181" t="s">
        <v>87</v>
      </c>
      <c r="D31" s="235"/>
      <c r="E31" s="230">
        <v>0</v>
      </c>
      <c r="F31" s="229">
        <v>0</v>
      </c>
      <c r="G31" s="264">
        <f t="shared" si="1"/>
        <v>0</v>
      </c>
      <c r="H31" s="277" t="e">
        <f t="shared" si="2"/>
        <v>#DIV/0!</v>
      </c>
    </row>
    <row r="32" spans="1:8" ht="28.5" customHeight="1">
      <c r="A32" s="180" t="s">
        <v>401</v>
      </c>
      <c r="B32" s="180"/>
      <c r="C32" s="295" t="s">
        <v>400</v>
      </c>
      <c r="D32" s="235">
        <f aca="true" t="shared" si="7" ref="D32:F33">D33</f>
        <v>30.3</v>
      </c>
      <c r="E32" s="230">
        <f t="shared" si="7"/>
        <v>20.3</v>
      </c>
      <c r="F32" s="229">
        <f t="shared" si="7"/>
        <v>19.9</v>
      </c>
      <c r="G32" s="264">
        <f t="shared" si="1"/>
        <v>-0.4</v>
      </c>
      <c r="H32" s="277">
        <f t="shared" si="2"/>
        <v>98</v>
      </c>
    </row>
    <row r="33" spans="1:8" ht="43.5" customHeight="1">
      <c r="A33" s="180" t="s">
        <v>398</v>
      </c>
      <c r="B33" s="180"/>
      <c r="C33" s="295" t="s">
        <v>399</v>
      </c>
      <c r="D33" s="235">
        <f t="shared" si="7"/>
        <v>30.3</v>
      </c>
      <c r="E33" s="230">
        <f t="shared" si="7"/>
        <v>20.3</v>
      </c>
      <c r="F33" s="229">
        <f t="shared" si="7"/>
        <v>19.9</v>
      </c>
      <c r="G33" s="264">
        <f t="shared" si="1"/>
        <v>-0.4</v>
      </c>
      <c r="H33" s="277">
        <f t="shared" si="2"/>
        <v>98</v>
      </c>
    </row>
    <row r="34" spans="1:8" ht="27.75" customHeight="1">
      <c r="A34" s="180"/>
      <c r="B34" s="180" t="s">
        <v>62</v>
      </c>
      <c r="C34" s="295" t="s">
        <v>231</v>
      </c>
      <c r="D34" s="235">
        <v>30.3</v>
      </c>
      <c r="E34" s="230">
        <v>20.3</v>
      </c>
      <c r="F34" s="229">
        <v>19.9</v>
      </c>
      <c r="G34" s="264">
        <f t="shared" si="1"/>
        <v>-0.4</v>
      </c>
      <c r="H34" s="277">
        <f t="shared" si="2"/>
        <v>98</v>
      </c>
    </row>
    <row r="35" spans="1:8" ht="12.75" hidden="1">
      <c r="A35" s="153" t="s">
        <v>379</v>
      </c>
      <c r="B35" s="180"/>
      <c r="C35" s="188" t="s">
        <v>286</v>
      </c>
      <c r="D35" s="228">
        <f aca="true" t="shared" si="8" ref="D35:F36">D36</f>
        <v>0</v>
      </c>
      <c r="E35" s="228">
        <f t="shared" si="8"/>
        <v>0</v>
      </c>
      <c r="F35" s="228">
        <f t="shared" si="8"/>
        <v>0</v>
      </c>
      <c r="G35" s="264">
        <f t="shared" si="1"/>
        <v>0</v>
      </c>
      <c r="H35" s="277" t="e">
        <f>F35/E35*100</f>
        <v>#DIV/0!</v>
      </c>
    </row>
    <row r="36" spans="1:8" ht="12.75" hidden="1">
      <c r="A36" s="153" t="s">
        <v>378</v>
      </c>
      <c r="B36" s="180"/>
      <c r="C36" s="188" t="s">
        <v>47</v>
      </c>
      <c r="D36" s="228">
        <f t="shared" si="8"/>
        <v>0</v>
      </c>
      <c r="E36" s="228">
        <f t="shared" si="8"/>
        <v>0</v>
      </c>
      <c r="F36" s="228">
        <f t="shared" si="8"/>
        <v>0</v>
      </c>
      <c r="G36" s="264">
        <f t="shared" si="1"/>
        <v>0</v>
      </c>
      <c r="H36" s="277" t="e">
        <f>F36/E36*100</f>
        <v>#DIV/0!</v>
      </c>
    </row>
    <row r="37" spans="1:8" ht="12.75" hidden="1">
      <c r="A37" s="153"/>
      <c r="B37" s="180" t="s">
        <v>103</v>
      </c>
      <c r="C37" s="181" t="s">
        <v>87</v>
      </c>
      <c r="D37" s="228"/>
      <c r="E37" s="228">
        <v>0</v>
      </c>
      <c r="F37" s="228">
        <v>0</v>
      </c>
      <c r="G37" s="264">
        <f t="shared" si="1"/>
        <v>0</v>
      </c>
      <c r="H37" s="277" t="e">
        <f>F37/E37*100</f>
        <v>#DIV/0!</v>
      </c>
    </row>
    <row r="38" spans="1:8" ht="25.5">
      <c r="A38" s="153" t="s">
        <v>297</v>
      </c>
      <c r="B38" s="180"/>
      <c r="C38" s="154" t="s">
        <v>298</v>
      </c>
      <c r="D38" s="228">
        <f>D39+D41</f>
        <v>170.4</v>
      </c>
      <c r="E38" s="228">
        <f>E39+E41</f>
        <v>0</v>
      </c>
      <c r="F38" s="228">
        <f>F39+F41</f>
        <v>0</v>
      </c>
      <c r="G38" s="264">
        <f t="shared" si="1"/>
        <v>0</v>
      </c>
      <c r="H38" s="277" t="e">
        <f t="shared" si="2"/>
        <v>#DIV/0!</v>
      </c>
    </row>
    <row r="39" spans="1:8" ht="25.5">
      <c r="A39" s="153" t="s">
        <v>299</v>
      </c>
      <c r="B39" s="180"/>
      <c r="C39" s="154" t="s">
        <v>362</v>
      </c>
      <c r="D39" s="228">
        <f>D40</f>
        <v>170.4</v>
      </c>
      <c r="E39" s="228">
        <f>E40</f>
        <v>0</v>
      </c>
      <c r="F39" s="228">
        <f>F40</f>
        <v>0</v>
      </c>
      <c r="G39" s="264">
        <f t="shared" si="1"/>
        <v>0</v>
      </c>
      <c r="H39" s="277" t="e">
        <f t="shared" si="2"/>
        <v>#DIV/0!</v>
      </c>
    </row>
    <row r="40" spans="1:8" ht="25.5">
      <c r="A40" s="153"/>
      <c r="B40" s="180" t="s">
        <v>65</v>
      </c>
      <c r="C40" s="154" t="s">
        <v>192</v>
      </c>
      <c r="D40" s="228">
        <v>170.4</v>
      </c>
      <c r="E40" s="229">
        <v>0</v>
      </c>
      <c r="F40" s="230">
        <v>0</v>
      </c>
      <c r="G40" s="264">
        <f t="shared" si="1"/>
        <v>0</v>
      </c>
      <c r="H40" s="277" t="e">
        <f t="shared" si="2"/>
        <v>#DIV/0!</v>
      </c>
    </row>
    <row r="41" spans="1:8" ht="12.75" hidden="1">
      <c r="A41" s="153" t="s">
        <v>301</v>
      </c>
      <c r="B41" s="180"/>
      <c r="C41" s="154" t="s">
        <v>302</v>
      </c>
      <c r="D41" s="228">
        <f>D42</f>
        <v>0</v>
      </c>
      <c r="E41" s="228">
        <f>E42</f>
        <v>0</v>
      </c>
      <c r="F41" s="228">
        <f>F42</f>
        <v>0</v>
      </c>
      <c r="G41" s="264">
        <f t="shared" si="1"/>
        <v>0</v>
      </c>
      <c r="H41" s="277" t="e">
        <f t="shared" si="2"/>
        <v>#DIV/0!</v>
      </c>
    </row>
    <row r="42" spans="1:8" ht="25.5" hidden="1">
      <c r="A42" s="153"/>
      <c r="B42" s="180" t="s">
        <v>62</v>
      </c>
      <c r="C42" s="154" t="s">
        <v>231</v>
      </c>
      <c r="D42" s="228"/>
      <c r="E42" s="229">
        <v>0</v>
      </c>
      <c r="F42" s="230">
        <v>0</v>
      </c>
      <c r="G42" s="264">
        <f t="shared" si="1"/>
        <v>0</v>
      </c>
      <c r="H42" s="277" t="e">
        <f t="shared" si="2"/>
        <v>#DIV/0!</v>
      </c>
    </row>
    <row r="43" spans="1:8" ht="25.5">
      <c r="A43" s="182" t="s">
        <v>288</v>
      </c>
      <c r="B43" s="153"/>
      <c r="C43" s="183" t="s">
        <v>272</v>
      </c>
      <c r="D43" s="221">
        <f>D44+D60</f>
        <v>13321.6</v>
      </c>
      <c r="E43" s="221">
        <f>E44+E60</f>
        <v>8136.1</v>
      </c>
      <c r="F43" s="221">
        <f>F44+F60</f>
        <v>7609.5</v>
      </c>
      <c r="G43" s="264">
        <f t="shared" si="1"/>
        <v>-526.6</v>
      </c>
      <c r="H43" s="277">
        <f t="shared" si="2"/>
        <v>93.5</v>
      </c>
    </row>
    <row r="44" spans="1:8" ht="19.5" customHeight="1">
      <c r="A44" s="160" t="s">
        <v>273</v>
      </c>
      <c r="B44" s="153"/>
      <c r="C44" s="184" t="s">
        <v>363</v>
      </c>
      <c r="D44" s="228">
        <f>D45+D57+D54</f>
        <v>9270.8</v>
      </c>
      <c r="E44" s="228">
        <f>E45+E57+E54</f>
        <v>6059.6</v>
      </c>
      <c r="F44" s="228">
        <f>F45+F57+F54</f>
        <v>5533.6</v>
      </c>
      <c r="G44" s="264">
        <f t="shared" si="1"/>
        <v>-526</v>
      </c>
      <c r="H44" s="277">
        <f t="shared" si="2"/>
        <v>91.3</v>
      </c>
    </row>
    <row r="45" spans="1:8" ht="25.5">
      <c r="A45" s="160" t="s">
        <v>275</v>
      </c>
      <c r="B45" s="153"/>
      <c r="C45" s="162" t="s">
        <v>276</v>
      </c>
      <c r="D45" s="228">
        <f>D46+D48+D50+D52</f>
        <v>8645.8</v>
      </c>
      <c r="E45" s="228">
        <f>E46+E48+E50+E52</f>
        <v>5533.6</v>
      </c>
      <c r="F45" s="228">
        <f>F46+F48+F50+F52</f>
        <v>5533.6</v>
      </c>
      <c r="G45" s="264">
        <f t="shared" si="1"/>
        <v>0</v>
      </c>
      <c r="H45" s="277">
        <f t="shared" si="2"/>
        <v>100</v>
      </c>
    </row>
    <row r="46" spans="1:8" ht="12.75">
      <c r="A46" s="160" t="s">
        <v>277</v>
      </c>
      <c r="B46" s="153"/>
      <c r="C46" s="185" t="s">
        <v>278</v>
      </c>
      <c r="D46" s="228">
        <f>D47</f>
        <v>3208.4</v>
      </c>
      <c r="E46" s="229">
        <f>E47</f>
        <v>2302.8</v>
      </c>
      <c r="F46" s="230">
        <f>F47</f>
        <v>2302.8</v>
      </c>
      <c r="G46" s="264">
        <f t="shared" si="1"/>
        <v>0</v>
      </c>
      <c r="H46" s="277">
        <f t="shared" si="2"/>
        <v>100</v>
      </c>
    </row>
    <row r="47" spans="1:8" ht="25.5">
      <c r="A47" s="160"/>
      <c r="B47" s="153" t="s">
        <v>62</v>
      </c>
      <c r="C47" s="185" t="s">
        <v>231</v>
      </c>
      <c r="D47" s="228">
        <v>3208.4</v>
      </c>
      <c r="E47" s="229">
        <v>2302.8</v>
      </c>
      <c r="F47" s="230">
        <v>2302.8</v>
      </c>
      <c r="G47" s="264">
        <f t="shared" si="1"/>
        <v>0</v>
      </c>
      <c r="H47" s="277">
        <f t="shared" si="2"/>
        <v>100</v>
      </c>
    </row>
    <row r="48" spans="1:8" ht="12.75">
      <c r="A48" s="160" t="s">
        <v>279</v>
      </c>
      <c r="B48" s="153"/>
      <c r="C48" s="162" t="s">
        <v>280</v>
      </c>
      <c r="D48" s="228">
        <f>D49</f>
        <v>303.6</v>
      </c>
      <c r="E48" s="234">
        <f>E49</f>
        <v>98.8</v>
      </c>
      <c r="F48" s="234">
        <f>F49</f>
        <v>98.8</v>
      </c>
      <c r="G48" s="264">
        <f t="shared" si="1"/>
        <v>0</v>
      </c>
      <c r="H48" s="277">
        <f t="shared" si="2"/>
        <v>100</v>
      </c>
    </row>
    <row r="49" spans="1:8" ht="25.5">
      <c r="A49" s="160"/>
      <c r="B49" s="153" t="s">
        <v>62</v>
      </c>
      <c r="C49" s="162" t="s">
        <v>231</v>
      </c>
      <c r="D49" s="228">
        <v>303.6</v>
      </c>
      <c r="E49" s="229">
        <v>98.8</v>
      </c>
      <c r="F49" s="230">
        <v>98.8</v>
      </c>
      <c r="G49" s="264">
        <f t="shared" si="1"/>
        <v>0</v>
      </c>
      <c r="H49" s="277">
        <f t="shared" si="2"/>
        <v>100</v>
      </c>
    </row>
    <row r="50" spans="1:8" ht="25.5">
      <c r="A50" s="160" t="s">
        <v>281</v>
      </c>
      <c r="B50" s="153"/>
      <c r="C50" s="162" t="s">
        <v>282</v>
      </c>
      <c r="D50" s="228">
        <f>D51</f>
        <v>2501.8</v>
      </c>
      <c r="E50" s="229">
        <f>E51</f>
        <v>500</v>
      </c>
      <c r="F50" s="230">
        <f>F51</f>
        <v>500</v>
      </c>
      <c r="G50" s="264">
        <f t="shared" si="1"/>
        <v>0</v>
      </c>
      <c r="H50" s="277">
        <f t="shared" si="2"/>
        <v>100</v>
      </c>
    </row>
    <row r="51" spans="1:8" ht="26.25" customHeight="1">
      <c r="A51" s="186"/>
      <c r="B51" s="153" t="s">
        <v>62</v>
      </c>
      <c r="C51" s="162" t="s">
        <v>231</v>
      </c>
      <c r="D51" s="236">
        <v>2501.8</v>
      </c>
      <c r="E51" s="229">
        <v>500</v>
      </c>
      <c r="F51" s="229">
        <v>500</v>
      </c>
      <c r="G51" s="264">
        <f t="shared" si="1"/>
        <v>0</v>
      </c>
      <c r="H51" s="277">
        <f t="shared" si="2"/>
        <v>100</v>
      </c>
    </row>
    <row r="52" spans="1:8" ht="39.75" customHeight="1">
      <c r="A52" s="153" t="s">
        <v>356</v>
      </c>
      <c r="B52" s="153"/>
      <c r="C52" s="187" t="s">
        <v>434</v>
      </c>
      <c r="D52" s="235">
        <f>D53</f>
        <v>2632</v>
      </c>
      <c r="E52" s="229">
        <f>E53</f>
        <v>2632</v>
      </c>
      <c r="F52" s="229">
        <f>F53</f>
        <v>2632</v>
      </c>
      <c r="G52" s="264">
        <f t="shared" si="1"/>
        <v>0</v>
      </c>
      <c r="H52" s="277">
        <f t="shared" si="2"/>
        <v>100</v>
      </c>
    </row>
    <row r="53" spans="1:8" ht="17.25" customHeight="1">
      <c r="A53" s="153"/>
      <c r="B53" s="153" t="s">
        <v>103</v>
      </c>
      <c r="C53" s="188" t="s">
        <v>87</v>
      </c>
      <c r="D53" s="236">
        <v>2632</v>
      </c>
      <c r="E53" s="229">
        <v>2632</v>
      </c>
      <c r="F53" s="229">
        <v>2632</v>
      </c>
      <c r="G53" s="264">
        <f>F53-E53</f>
        <v>0</v>
      </c>
      <c r="H53" s="277">
        <f>F53/E53*100</f>
        <v>100</v>
      </c>
    </row>
    <row r="54" spans="1:8" ht="24.75" customHeight="1">
      <c r="A54" s="153" t="s">
        <v>396</v>
      </c>
      <c r="B54" s="153"/>
      <c r="C54" s="188" t="s">
        <v>397</v>
      </c>
      <c r="D54" s="236">
        <f aca="true" t="shared" si="9" ref="D54:F55">D55</f>
        <v>99</v>
      </c>
      <c r="E54" s="229">
        <f t="shared" si="9"/>
        <v>0</v>
      </c>
      <c r="F54" s="231">
        <f t="shared" si="9"/>
        <v>0</v>
      </c>
      <c r="G54" s="264">
        <f>F54-E54</f>
        <v>0</v>
      </c>
      <c r="H54" s="277" t="e">
        <f>F54/E54*100</f>
        <v>#DIV/0!</v>
      </c>
    </row>
    <row r="55" spans="1:8" ht="25.5" customHeight="1">
      <c r="A55" s="153" t="s">
        <v>412</v>
      </c>
      <c r="B55" s="153"/>
      <c r="C55" s="188" t="s">
        <v>395</v>
      </c>
      <c r="D55" s="236">
        <f t="shared" si="9"/>
        <v>99</v>
      </c>
      <c r="E55" s="229">
        <f t="shared" si="9"/>
        <v>0</v>
      </c>
      <c r="F55" s="234">
        <f t="shared" si="9"/>
        <v>0</v>
      </c>
      <c r="G55" s="264">
        <f t="shared" si="1"/>
        <v>0</v>
      </c>
      <c r="H55" s="277" t="e">
        <f t="shared" si="2"/>
        <v>#DIV/0!</v>
      </c>
    </row>
    <row r="56" spans="1:8" ht="25.5" customHeight="1">
      <c r="A56" s="153"/>
      <c r="B56" s="153" t="s">
        <v>62</v>
      </c>
      <c r="C56" s="188" t="s">
        <v>231</v>
      </c>
      <c r="D56" s="236">
        <v>99</v>
      </c>
      <c r="E56" s="229">
        <v>0</v>
      </c>
      <c r="F56" s="229">
        <v>0</v>
      </c>
      <c r="G56" s="264">
        <f t="shared" si="1"/>
        <v>0</v>
      </c>
      <c r="H56" s="277" t="e">
        <f t="shared" si="2"/>
        <v>#DIV/0!</v>
      </c>
    </row>
    <row r="57" spans="1:8" ht="17.25" customHeight="1">
      <c r="A57" s="153" t="s">
        <v>289</v>
      </c>
      <c r="B57" s="153"/>
      <c r="C57" s="188" t="s">
        <v>286</v>
      </c>
      <c r="D57" s="235">
        <f aca="true" t="shared" si="10" ref="D57:F58">D58</f>
        <v>526</v>
      </c>
      <c r="E57" s="235">
        <f t="shared" si="10"/>
        <v>526</v>
      </c>
      <c r="F57" s="235">
        <f t="shared" si="10"/>
        <v>0</v>
      </c>
      <c r="G57" s="264">
        <f t="shared" si="1"/>
        <v>-526</v>
      </c>
      <c r="H57" s="277">
        <f t="shared" si="2"/>
        <v>0</v>
      </c>
    </row>
    <row r="58" spans="1:8" ht="26.25" customHeight="1">
      <c r="A58" s="180" t="s">
        <v>354</v>
      </c>
      <c r="B58" s="153"/>
      <c r="C58" s="188" t="s">
        <v>353</v>
      </c>
      <c r="D58" s="235">
        <f t="shared" si="10"/>
        <v>526</v>
      </c>
      <c r="E58" s="235">
        <f t="shared" si="10"/>
        <v>526</v>
      </c>
      <c r="F58" s="235">
        <f t="shared" si="10"/>
        <v>0</v>
      </c>
      <c r="G58" s="264">
        <f t="shared" si="1"/>
        <v>-526</v>
      </c>
      <c r="H58" s="277">
        <f t="shared" si="2"/>
        <v>0</v>
      </c>
    </row>
    <row r="59" spans="1:9" ht="17.25" customHeight="1">
      <c r="A59" s="153"/>
      <c r="B59" s="153" t="s">
        <v>103</v>
      </c>
      <c r="C59" s="188" t="s">
        <v>87</v>
      </c>
      <c r="D59" s="235">
        <v>526</v>
      </c>
      <c r="E59" s="235">
        <v>526</v>
      </c>
      <c r="F59" s="235">
        <v>0</v>
      </c>
      <c r="G59" s="264">
        <f t="shared" si="1"/>
        <v>-526</v>
      </c>
      <c r="H59" s="277">
        <f t="shared" si="2"/>
        <v>0</v>
      </c>
      <c r="I59" s="216"/>
    </row>
    <row r="60" spans="1:8" ht="12.75">
      <c r="A60" s="160" t="s">
        <v>309</v>
      </c>
      <c r="B60" s="153"/>
      <c r="C60" s="161" t="s">
        <v>364</v>
      </c>
      <c r="D60" s="236">
        <f>D61</f>
        <v>4050.8</v>
      </c>
      <c r="E60" s="229">
        <f>E61</f>
        <v>2076.5</v>
      </c>
      <c r="F60" s="232">
        <f>F61</f>
        <v>2075.9</v>
      </c>
      <c r="G60" s="264">
        <f t="shared" si="1"/>
        <v>-0.6</v>
      </c>
      <c r="H60" s="277">
        <f t="shared" si="2"/>
        <v>100</v>
      </c>
    </row>
    <row r="61" spans="1:8" ht="12.75">
      <c r="A61" s="160" t="s">
        <v>311</v>
      </c>
      <c r="B61" s="153"/>
      <c r="C61" s="162" t="s">
        <v>312</v>
      </c>
      <c r="D61" s="233">
        <f>D62+D64+D66+D68+D70</f>
        <v>4050.8</v>
      </c>
      <c r="E61" s="229">
        <f>E62+E64+E66+E68+E70</f>
        <v>2076.5</v>
      </c>
      <c r="F61" s="229">
        <f>F62+F64+F66+F68+F70</f>
        <v>2075.9</v>
      </c>
      <c r="G61" s="264">
        <f t="shared" si="1"/>
        <v>-0.6</v>
      </c>
      <c r="H61" s="277">
        <f t="shared" si="2"/>
        <v>100</v>
      </c>
    </row>
    <row r="62" spans="1:8" ht="12.75">
      <c r="A62" s="160" t="s">
        <v>313</v>
      </c>
      <c r="B62" s="153"/>
      <c r="C62" s="162" t="s">
        <v>314</v>
      </c>
      <c r="D62" s="233">
        <f>D63</f>
        <v>747.3</v>
      </c>
      <c r="E62" s="229">
        <f>E63</f>
        <v>446.9</v>
      </c>
      <c r="F62" s="234">
        <f>F63</f>
        <v>446.9</v>
      </c>
      <c r="G62" s="264">
        <f t="shared" si="1"/>
        <v>0</v>
      </c>
      <c r="H62" s="277">
        <f t="shared" si="2"/>
        <v>100</v>
      </c>
    </row>
    <row r="63" spans="1:8" ht="25.5">
      <c r="A63" s="160"/>
      <c r="B63" s="153" t="s">
        <v>62</v>
      </c>
      <c r="C63" s="162" t="s">
        <v>231</v>
      </c>
      <c r="D63" s="228">
        <v>747.3</v>
      </c>
      <c r="E63" s="229">
        <v>446.9</v>
      </c>
      <c r="F63" s="230">
        <v>446.9</v>
      </c>
      <c r="G63" s="264">
        <f t="shared" si="1"/>
        <v>0</v>
      </c>
      <c r="H63" s="277">
        <f t="shared" si="2"/>
        <v>100</v>
      </c>
    </row>
    <row r="64" spans="1:8" ht="12.75">
      <c r="A64" s="160" t="s">
        <v>315</v>
      </c>
      <c r="B64" s="153"/>
      <c r="C64" s="162" t="s">
        <v>27</v>
      </c>
      <c r="D64" s="233">
        <f>D65</f>
        <v>198.2</v>
      </c>
      <c r="E64" s="229">
        <f>E65</f>
        <v>99.4</v>
      </c>
      <c r="F64" s="234">
        <f>F65</f>
        <v>98.8</v>
      </c>
      <c r="G64" s="264">
        <f t="shared" si="1"/>
        <v>-0.6</v>
      </c>
      <c r="H64" s="277">
        <f t="shared" si="2"/>
        <v>99.4</v>
      </c>
    </row>
    <row r="65" spans="1:8" ht="25.5">
      <c r="A65" s="160"/>
      <c r="B65" s="153" t="s">
        <v>62</v>
      </c>
      <c r="C65" s="162" t="s">
        <v>231</v>
      </c>
      <c r="D65" s="228">
        <v>198.2</v>
      </c>
      <c r="E65" s="229">
        <v>99.4</v>
      </c>
      <c r="F65" s="230">
        <v>98.8</v>
      </c>
      <c r="G65" s="264">
        <f t="shared" si="1"/>
        <v>-0.6</v>
      </c>
      <c r="H65" s="277">
        <f t="shared" si="2"/>
        <v>99.4</v>
      </c>
    </row>
    <row r="66" spans="1:8" ht="12.75">
      <c r="A66" s="160" t="s">
        <v>316</v>
      </c>
      <c r="B66" s="153"/>
      <c r="C66" s="162" t="s">
        <v>317</v>
      </c>
      <c r="D66" s="233">
        <f>D67</f>
        <v>2231.3</v>
      </c>
      <c r="E66" s="229">
        <f>E67</f>
        <v>1223.4</v>
      </c>
      <c r="F66" s="234">
        <f>F67</f>
        <v>1223.4</v>
      </c>
      <c r="G66" s="264">
        <f t="shared" si="1"/>
        <v>0</v>
      </c>
      <c r="H66" s="277">
        <f t="shared" si="2"/>
        <v>100</v>
      </c>
    </row>
    <row r="67" spans="1:8" ht="25.5">
      <c r="A67" s="160"/>
      <c r="B67" s="153" t="s">
        <v>62</v>
      </c>
      <c r="C67" s="162" t="s">
        <v>231</v>
      </c>
      <c r="D67" s="228">
        <v>2231.3</v>
      </c>
      <c r="E67" s="229">
        <v>1223.4</v>
      </c>
      <c r="F67" s="230">
        <v>1223.4</v>
      </c>
      <c r="G67" s="264">
        <f t="shared" si="1"/>
        <v>0</v>
      </c>
      <c r="H67" s="277">
        <f t="shared" si="2"/>
        <v>100</v>
      </c>
    </row>
    <row r="68" spans="1:8" ht="12.75">
      <c r="A68" s="160" t="s">
        <v>318</v>
      </c>
      <c r="B68" s="153"/>
      <c r="C68" s="163" t="s">
        <v>2</v>
      </c>
      <c r="D68" s="233">
        <f>D69</f>
        <v>550</v>
      </c>
      <c r="E68" s="229">
        <f>E69</f>
        <v>187.6</v>
      </c>
      <c r="F68" s="234">
        <f>F69</f>
        <v>187.6</v>
      </c>
      <c r="G68" s="264">
        <f t="shared" si="1"/>
        <v>0</v>
      </c>
      <c r="H68" s="277">
        <f aca="true" t="shared" si="11" ref="H68:H140">F68/E68*100</f>
        <v>100</v>
      </c>
    </row>
    <row r="69" spans="1:8" ht="25.5">
      <c r="A69" s="160"/>
      <c r="B69" s="153" t="s">
        <v>62</v>
      </c>
      <c r="C69" s="163" t="s">
        <v>231</v>
      </c>
      <c r="D69" s="228">
        <v>550</v>
      </c>
      <c r="E69" s="229">
        <v>187.6</v>
      </c>
      <c r="F69" s="230">
        <v>187.6</v>
      </c>
      <c r="G69" s="264">
        <f t="shared" si="1"/>
        <v>0</v>
      </c>
      <c r="H69" s="277">
        <f t="shared" si="11"/>
        <v>100</v>
      </c>
    </row>
    <row r="70" spans="1:8" ht="12.75">
      <c r="A70" s="160" t="s">
        <v>319</v>
      </c>
      <c r="B70" s="153"/>
      <c r="C70" s="163" t="s">
        <v>320</v>
      </c>
      <c r="D70" s="233">
        <f>D71</f>
        <v>324</v>
      </c>
      <c r="E70" s="229">
        <f>E71</f>
        <v>119.2</v>
      </c>
      <c r="F70" s="234">
        <f>F71</f>
        <v>119.2</v>
      </c>
      <c r="G70" s="264">
        <f t="shared" si="1"/>
        <v>0</v>
      </c>
      <c r="H70" s="277">
        <f t="shared" si="11"/>
        <v>100</v>
      </c>
    </row>
    <row r="71" spans="1:8" ht="25.5">
      <c r="A71" s="153"/>
      <c r="B71" s="153" t="s">
        <v>62</v>
      </c>
      <c r="C71" s="159" t="s">
        <v>231</v>
      </c>
      <c r="D71" s="228">
        <v>324</v>
      </c>
      <c r="E71" s="229">
        <v>119.2</v>
      </c>
      <c r="F71" s="230">
        <v>119.2</v>
      </c>
      <c r="G71" s="264">
        <f t="shared" si="1"/>
        <v>0</v>
      </c>
      <c r="H71" s="277">
        <f t="shared" si="11"/>
        <v>100</v>
      </c>
    </row>
    <row r="72" spans="1:8" ht="32.25" customHeight="1">
      <c r="A72" s="165" t="s">
        <v>344</v>
      </c>
      <c r="B72" s="165"/>
      <c r="C72" s="189" t="s">
        <v>345</v>
      </c>
      <c r="D72" s="221">
        <f aca="true" t="shared" si="12" ref="D72:F74">D73</f>
        <v>790</v>
      </c>
      <c r="E72" s="234">
        <f t="shared" si="12"/>
        <v>0</v>
      </c>
      <c r="F72" s="234">
        <f t="shared" si="12"/>
        <v>0</v>
      </c>
      <c r="G72" s="264">
        <f t="shared" si="1"/>
        <v>0</v>
      </c>
      <c r="H72" s="277" t="e">
        <f t="shared" si="11"/>
        <v>#DIV/0!</v>
      </c>
    </row>
    <row r="73" spans="1:9" s="199" customFormat="1" ht="27.75" customHeight="1">
      <c r="A73" s="153" t="s">
        <v>346</v>
      </c>
      <c r="B73" s="153"/>
      <c r="C73" s="154" t="s">
        <v>365</v>
      </c>
      <c r="D73" s="228">
        <f t="shared" si="12"/>
        <v>790</v>
      </c>
      <c r="E73" s="272">
        <f t="shared" si="12"/>
        <v>0</v>
      </c>
      <c r="F73" s="272">
        <f t="shared" si="12"/>
        <v>0</v>
      </c>
      <c r="G73" s="264">
        <f t="shared" si="1"/>
        <v>0</v>
      </c>
      <c r="H73" s="277" t="e">
        <f t="shared" si="11"/>
        <v>#DIV/0!</v>
      </c>
      <c r="I73" s="217"/>
    </row>
    <row r="74" spans="1:8" ht="42.75" customHeight="1">
      <c r="A74" s="153" t="s">
        <v>348</v>
      </c>
      <c r="B74" s="153"/>
      <c r="C74" s="154" t="s">
        <v>366</v>
      </c>
      <c r="D74" s="228">
        <f t="shared" si="12"/>
        <v>790</v>
      </c>
      <c r="E74" s="230">
        <f t="shared" si="12"/>
        <v>0</v>
      </c>
      <c r="F74" s="230">
        <f t="shared" si="12"/>
        <v>0</v>
      </c>
      <c r="G74" s="264">
        <f t="shared" si="1"/>
        <v>0</v>
      </c>
      <c r="H74" s="277" t="e">
        <f t="shared" si="11"/>
        <v>#DIV/0!</v>
      </c>
    </row>
    <row r="75" spans="1:8" ht="12.75">
      <c r="A75" s="153"/>
      <c r="B75" s="153" t="s">
        <v>103</v>
      </c>
      <c r="C75" s="154" t="s">
        <v>87</v>
      </c>
      <c r="D75" s="228">
        <v>790</v>
      </c>
      <c r="E75" s="273">
        <v>0</v>
      </c>
      <c r="F75" s="229">
        <v>0</v>
      </c>
      <c r="G75" s="264">
        <f t="shared" si="1"/>
        <v>0</v>
      </c>
      <c r="H75" s="277" t="e">
        <f t="shared" si="11"/>
        <v>#DIV/0!</v>
      </c>
    </row>
    <row r="76" spans="1:8" ht="25.5">
      <c r="A76" s="165" t="s">
        <v>225</v>
      </c>
      <c r="B76" s="190"/>
      <c r="C76" s="178" t="s">
        <v>226</v>
      </c>
      <c r="D76" s="224">
        <f>D77+D82+D94+D105</f>
        <v>6822.4</v>
      </c>
      <c r="E76" s="224">
        <f>E77+E82+E94+E105</f>
        <v>4168.8</v>
      </c>
      <c r="F76" s="224">
        <f>F77+F82+F94+F105</f>
        <v>4118.1</v>
      </c>
      <c r="G76" s="272">
        <f t="shared" si="1"/>
        <v>-50.7</v>
      </c>
      <c r="H76" s="277">
        <f t="shared" si="11"/>
        <v>98.8</v>
      </c>
    </row>
    <row r="77" spans="1:8" ht="25.5">
      <c r="A77" s="220" t="s">
        <v>290</v>
      </c>
      <c r="B77" s="153"/>
      <c r="C77" s="191" t="s">
        <v>291</v>
      </c>
      <c r="D77" s="228">
        <f>D78+D80</f>
        <v>1430</v>
      </c>
      <c r="E77" s="228">
        <f>E78+E80</f>
        <v>703</v>
      </c>
      <c r="F77" s="228">
        <f>F78+F80</f>
        <v>703</v>
      </c>
      <c r="G77" s="264">
        <f t="shared" si="1"/>
        <v>0</v>
      </c>
      <c r="H77" s="277">
        <f t="shared" si="11"/>
        <v>100</v>
      </c>
    </row>
    <row r="78" spans="1:8" s="199" customFormat="1" ht="12.75">
      <c r="A78" s="160" t="s">
        <v>292</v>
      </c>
      <c r="B78" s="153"/>
      <c r="C78" s="192" t="s">
        <v>293</v>
      </c>
      <c r="D78" s="233">
        <f>D79</f>
        <v>1155</v>
      </c>
      <c r="E78" s="233">
        <f>E79</f>
        <v>693</v>
      </c>
      <c r="F78" s="233">
        <f>F79</f>
        <v>693</v>
      </c>
      <c r="G78" s="272">
        <f t="shared" si="1"/>
        <v>0</v>
      </c>
      <c r="H78" s="277">
        <f t="shared" si="11"/>
        <v>100</v>
      </c>
    </row>
    <row r="79" spans="1:8" ht="25.5">
      <c r="A79" s="160"/>
      <c r="B79" s="153" t="s">
        <v>62</v>
      </c>
      <c r="C79" s="192" t="s">
        <v>231</v>
      </c>
      <c r="D79" s="228">
        <v>1155</v>
      </c>
      <c r="E79" s="274">
        <v>693</v>
      </c>
      <c r="F79" s="229">
        <v>693</v>
      </c>
      <c r="G79" s="264">
        <f aca="true" t="shared" si="13" ref="G79:G149">F79-E79</f>
        <v>0</v>
      </c>
      <c r="H79" s="277">
        <f t="shared" si="11"/>
        <v>100</v>
      </c>
    </row>
    <row r="80" spans="1:8" ht="23.25" customHeight="1">
      <c r="A80" s="160" t="s">
        <v>294</v>
      </c>
      <c r="B80" s="153"/>
      <c r="C80" s="192" t="s">
        <v>295</v>
      </c>
      <c r="D80" s="233">
        <f>D81</f>
        <v>275</v>
      </c>
      <c r="E80" s="233">
        <f>E81</f>
        <v>10</v>
      </c>
      <c r="F80" s="233">
        <f>F81</f>
        <v>10</v>
      </c>
      <c r="G80" s="272">
        <f t="shared" si="13"/>
        <v>0</v>
      </c>
      <c r="H80" s="277">
        <f t="shared" si="11"/>
        <v>100</v>
      </c>
    </row>
    <row r="81" spans="1:9" ht="25.5">
      <c r="A81" s="160"/>
      <c r="B81" s="153" t="s">
        <v>62</v>
      </c>
      <c r="C81" s="192" t="s">
        <v>231</v>
      </c>
      <c r="D81" s="228">
        <v>275</v>
      </c>
      <c r="E81" s="274">
        <v>10</v>
      </c>
      <c r="F81" s="229">
        <v>10</v>
      </c>
      <c r="G81" s="264">
        <f t="shared" si="13"/>
        <v>0</v>
      </c>
      <c r="H81" s="277">
        <f t="shared" si="11"/>
        <v>100</v>
      </c>
      <c r="I81" s="218"/>
    </row>
    <row r="82" spans="1:8" ht="30.75" customHeight="1">
      <c r="A82" s="180" t="s">
        <v>253</v>
      </c>
      <c r="B82" s="153"/>
      <c r="C82" s="154" t="s">
        <v>254</v>
      </c>
      <c r="D82" s="235">
        <f>D85+D89+D91+D87+D84</f>
        <v>444.6</v>
      </c>
      <c r="E82" s="235">
        <f>E85+E89+E91+E87+E83</f>
        <v>184.8</v>
      </c>
      <c r="F82" s="235">
        <f>F85+F89+F91+F87+F83</f>
        <v>181.3</v>
      </c>
      <c r="G82" s="264">
        <f t="shared" si="13"/>
        <v>-3.5</v>
      </c>
      <c r="H82" s="277">
        <f t="shared" si="11"/>
        <v>98.1</v>
      </c>
    </row>
    <row r="83" spans="1:8" ht="30.75" customHeight="1">
      <c r="A83" s="149" t="s">
        <v>392</v>
      </c>
      <c r="B83" s="149"/>
      <c r="C83" s="150" t="s">
        <v>391</v>
      </c>
      <c r="D83" s="236">
        <f>D84</f>
        <v>23</v>
      </c>
      <c r="E83" s="236">
        <f>E84</f>
        <v>23</v>
      </c>
      <c r="F83" s="235">
        <f>F84</f>
        <v>23</v>
      </c>
      <c r="G83" s="264">
        <f t="shared" si="13"/>
        <v>0</v>
      </c>
      <c r="H83" s="277">
        <f t="shared" si="11"/>
        <v>100</v>
      </c>
    </row>
    <row r="84" spans="1:8" ht="30.75" customHeight="1">
      <c r="A84" s="160"/>
      <c r="B84" s="153" t="s">
        <v>62</v>
      </c>
      <c r="C84" s="191" t="s">
        <v>231</v>
      </c>
      <c r="D84" s="236">
        <v>23</v>
      </c>
      <c r="E84" s="236">
        <v>23</v>
      </c>
      <c r="F84" s="235">
        <v>23</v>
      </c>
      <c r="G84" s="264">
        <f t="shared" si="13"/>
        <v>0</v>
      </c>
      <c r="H84" s="277">
        <f t="shared" si="11"/>
        <v>100</v>
      </c>
    </row>
    <row r="85" spans="1:8" ht="25.5">
      <c r="A85" s="160" t="s">
        <v>255</v>
      </c>
      <c r="B85" s="153"/>
      <c r="C85" s="191" t="s">
        <v>256</v>
      </c>
      <c r="D85" s="233">
        <f>D86</f>
        <v>129</v>
      </c>
      <c r="E85" s="233">
        <f>E86</f>
        <v>0.1</v>
      </c>
      <c r="F85" s="228">
        <f>F86</f>
        <v>0</v>
      </c>
      <c r="G85" s="264">
        <f t="shared" si="13"/>
        <v>-0.1</v>
      </c>
      <c r="H85" s="277">
        <f t="shared" si="11"/>
        <v>0</v>
      </c>
    </row>
    <row r="86" spans="1:8" ht="25.5">
      <c r="A86" s="160"/>
      <c r="B86" s="153" t="s">
        <v>62</v>
      </c>
      <c r="C86" s="191" t="s">
        <v>231</v>
      </c>
      <c r="D86" s="228">
        <v>129</v>
      </c>
      <c r="E86" s="274">
        <v>0.1</v>
      </c>
      <c r="F86" s="229">
        <v>0</v>
      </c>
      <c r="G86" s="264">
        <f t="shared" si="13"/>
        <v>-0.1</v>
      </c>
      <c r="H86" s="277">
        <f t="shared" si="11"/>
        <v>0</v>
      </c>
    </row>
    <row r="87" spans="1:8" ht="43.5" customHeight="1">
      <c r="A87" s="160" t="s">
        <v>394</v>
      </c>
      <c r="B87" s="153"/>
      <c r="C87" s="191" t="s">
        <v>393</v>
      </c>
      <c r="D87" s="236">
        <f>D88</f>
        <v>170.7</v>
      </c>
      <c r="E87" s="274">
        <f>E88</f>
        <v>101</v>
      </c>
      <c r="F87" s="229">
        <f>F88</f>
        <v>101</v>
      </c>
      <c r="G87" s="272">
        <f t="shared" si="13"/>
        <v>0</v>
      </c>
      <c r="H87" s="277">
        <f t="shared" si="11"/>
        <v>100</v>
      </c>
    </row>
    <row r="88" spans="1:8" ht="25.5">
      <c r="A88" s="160"/>
      <c r="B88" s="153" t="s">
        <v>62</v>
      </c>
      <c r="C88" s="191" t="s">
        <v>231</v>
      </c>
      <c r="D88" s="236">
        <v>170.7</v>
      </c>
      <c r="E88" s="274">
        <v>101</v>
      </c>
      <c r="F88" s="274">
        <v>101</v>
      </c>
      <c r="G88" s="272">
        <f t="shared" si="13"/>
        <v>0</v>
      </c>
      <c r="H88" s="277">
        <f t="shared" si="11"/>
        <v>100</v>
      </c>
    </row>
    <row r="89" spans="1:8" ht="38.25">
      <c r="A89" s="160" t="s">
        <v>303</v>
      </c>
      <c r="B89" s="153"/>
      <c r="C89" s="191" t="s">
        <v>304</v>
      </c>
      <c r="D89" s="236">
        <f>D90</f>
        <v>84</v>
      </c>
      <c r="E89" s="233">
        <f>E90</f>
        <v>45.7</v>
      </c>
      <c r="F89" s="233">
        <f>F90</f>
        <v>42.3</v>
      </c>
      <c r="G89" s="272">
        <f t="shared" si="13"/>
        <v>-3.4</v>
      </c>
      <c r="H89" s="277">
        <f t="shared" si="11"/>
        <v>92.6</v>
      </c>
    </row>
    <row r="90" spans="1:8" ht="25.5">
      <c r="A90" s="160"/>
      <c r="B90" s="153" t="s">
        <v>62</v>
      </c>
      <c r="C90" s="191" t="s">
        <v>231</v>
      </c>
      <c r="D90" s="235">
        <v>84</v>
      </c>
      <c r="E90" s="274">
        <v>45.7</v>
      </c>
      <c r="F90" s="229">
        <v>42.3</v>
      </c>
      <c r="G90" s="264">
        <f t="shared" si="13"/>
        <v>-3.4</v>
      </c>
      <c r="H90" s="277">
        <f t="shared" si="11"/>
        <v>92.6</v>
      </c>
    </row>
    <row r="91" spans="1:8" ht="12.75">
      <c r="A91" s="160" t="s">
        <v>257</v>
      </c>
      <c r="B91" s="153"/>
      <c r="C91" s="191" t="s">
        <v>258</v>
      </c>
      <c r="D91" s="235">
        <f>D92+D93</f>
        <v>37.9</v>
      </c>
      <c r="E91" s="228">
        <f>E92+E93</f>
        <v>15</v>
      </c>
      <c r="F91" s="228">
        <f>F92+F93</f>
        <v>15</v>
      </c>
      <c r="G91" s="264">
        <f t="shared" si="13"/>
        <v>0</v>
      </c>
      <c r="H91" s="277">
        <f t="shared" si="11"/>
        <v>100</v>
      </c>
    </row>
    <row r="92" spans="1:8" ht="25.5">
      <c r="A92" s="153"/>
      <c r="B92" s="153" t="s">
        <v>62</v>
      </c>
      <c r="C92" s="193" t="s">
        <v>231</v>
      </c>
      <c r="D92" s="236">
        <v>22.9</v>
      </c>
      <c r="E92" s="229">
        <v>0</v>
      </c>
      <c r="F92" s="275">
        <v>0</v>
      </c>
      <c r="G92" s="264">
        <f t="shared" si="13"/>
        <v>0</v>
      </c>
      <c r="H92" s="277" t="e">
        <f t="shared" si="11"/>
        <v>#DIV/0!</v>
      </c>
    </row>
    <row r="93" spans="1:8" ht="12.75">
      <c r="A93" s="153"/>
      <c r="B93" s="153" t="s">
        <v>63</v>
      </c>
      <c r="C93" s="193" t="s">
        <v>64</v>
      </c>
      <c r="D93" s="236">
        <v>15</v>
      </c>
      <c r="E93" s="229">
        <v>15</v>
      </c>
      <c r="F93" s="229">
        <v>15</v>
      </c>
      <c r="G93" s="264">
        <f t="shared" si="13"/>
        <v>0</v>
      </c>
      <c r="H93" s="277">
        <f t="shared" si="11"/>
        <v>100</v>
      </c>
    </row>
    <row r="94" spans="1:8" ht="25.5">
      <c r="A94" s="220" t="s">
        <v>227</v>
      </c>
      <c r="B94" s="153"/>
      <c r="C94" s="193" t="s">
        <v>367</v>
      </c>
      <c r="D94" s="235">
        <f>D95+D97+D101+D103</f>
        <v>4694</v>
      </c>
      <c r="E94" s="235">
        <f>E95+E97+E101+E103</f>
        <v>3101.6</v>
      </c>
      <c r="F94" s="235">
        <f>F95+F97+F101+F103</f>
        <v>3054.4</v>
      </c>
      <c r="G94" s="264">
        <f t="shared" si="13"/>
        <v>-47.2</v>
      </c>
      <c r="H94" s="277">
        <f t="shared" si="11"/>
        <v>98.5</v>
      </c>
    </row>
    <row r="95" spans="1:8" ht="12.75">
      <c r="A95" s="160" t="s">
        <v>228</v>
      </c>
      <c r="B95" s="153"/>
      <c r="C95" s="154" t="s">
        <v>368</v>
      </c>
      <c r="D95" s="235">
        <f>D96</f>
        <v>961.6</v>
      </c>
      <c r="E95" s="228">
        <f>E96</f>
        <v>570.5</v>
      </c>
      <c r="F95" s="228">
        <f>F96</f>
        <v>570.5</v>
      </c>
      <c r="G95" s="264">
        <f t="shared" si="13"/>
        <v>0</v>
      </c>
      <c r="H95" s="277">
        <f t="shared" si="11"/>
        <v>100</v>
      </c>
    </row>
    <row r="96" spans="1:8" ht="43.5" customHeight="1">
      <c r="A96" s="160"/>
      <c r="B96" s="153" t="s">
        <v>61</v>
      </c>
      <c r="C96" s="154" t="s">
        <v>156</v>
      </c>
      <c r="D96" s="235">
        <v>961.6</v>
      </c>
      <c r="E96" s="276">
        <v>570.5</v>
      </c>
      <c r="F96" s="275">
        <v>570.5</v>
      </c>
      <c r="G96" s="264">
        <f t="shared" si="13"/>
        <v>0</v>
      </c>
      <c r="H96" s="277">
        <f t="shared" si="11"/>
        <v>100</v>
      </c>
    </row>
    <row r="97" spans="1:8" ht="12.75">
      <c r="A97" s="160" t="s">
        <v>229</v>
      </c>
      <c r="B97" s="153"/>
      <c r="C97" s="154" t="s">
        <v>230</v>
      </c>
      <c r="D97" s="235">
        <f>D98+D99+D100</f>
        <v>3544</v>
      </c>
      <c r="E97" s="235">
        <f>E98+E99+E100</f>
        <v>2390.6</v>
      </c>
      <c r="F97" s="235">
        <f>F98+F99+F100</f>
        <v>2389.1</v>
      </c>
      <c r="G97" s="264">
        <f t="shared" si="13"/>
        <v>-1.5</v>
      </c>
      <c r="H97" s="277">
        <f t="shared" si="11"/>
        <v>99.9</v>
      </c>
    </row>
    <row r="98" spans="1:8" ht="42.75" customHeight="1">
      <c r="A98" s="160"/>
      <c r="B98" s="153" t="s">
        <v>61</v>
      </c>
      <c r="C98" s="154" t="s">
        <v>156</v>
      </c>
      <c r="D98" s="235">
        <v>2322.4</v>
      </c>
      <c r="E98" s="278">
        <v>1668.5</v>
      </c>
      <c r="F98" s="231">
        <v>1668.5</v>
      </c>
      <c r="G98" s="264">
        <f t="shared" si="13"/>
        <v>0</v>
      </c>
      <c r="H98" s="277">
        <f t="shared" si="11"/>
        <v>100</v>
      </c>
    </row>
    <row r="99" spans="1:8" ht="25.5">
      <c r="A99" s="160"/>
      <c r="B99" s="153" t="s">
        <v>62</v>
      </c>
      <c r="C99" s="154" t="s">
        <v>231</v>
      </c>
      <c r="D99" s="235">
        <v>1196</v>
      </c>
      <c r="E99" s="273">
        <v>697.4</v>
      </c>
      <c r="F99" s="231">
        <v>695.9</v>
      </c>
      <c r="G99" s="264">
        <f t="shared" si="13"/>
        <v>-1.5</v>
      </c>
      <c r="H99" s="277">
        <f t="shared" si="11"/>
        <v>99.8</v>
      </c>
    </row>
    <row r="100" spans="1:8" ht="12.75">
      <c r="A100" s="160"/>
      <c r="B100" s="153" t="s">
        <v>63</v>
      </c>
      <c r="C100" s="154" t="s">
        <v>64</v>
      </c>
      <c r="D100" s="236">
        <v>25.6</v>
      </c>
      <c r="E100" s="229">
        <v>24.7</v>
      </c>
      <c r="F100" s="275">
        <v>24.7</v>
      </c>
      <c r="G100" s="264">
        <f t="shared" si="13"/>
        <v>0</v>
      </c>
      <c r="H100" s="277">
        <f t="shared" si="11"/>
        <v>100</v>
      </c>
    </row>
    <row r="101" spans="1:8" ht="12.75">
      <c r="A101" s="160" t="s">
        <v>232</v>
      </c>
      <c r="B101" s="153"/>
      <c r="C101" s="194" t="s">
        <v>105</v>
      </c>
      <c r="D101" s="235">
        <f>D102</f>
        <v>2.2</v>
      </c>
      <c r="E101" s="228">
        <f>E102</f>
        <v>1</v>
      </c>
      <c r="F101" s="228">
        <f>F102</f>
        <v>0</v>
      </c>
      <c r="G101" s="264">
        <f t="shared" si="13"/>
        <v>-1</v>
      </c>
      <c r="H101" s="277">
        <f t="shared" si="11"/>
        <v>0</v>
      </c>
    </row>
    <row r="102" spans="1:8" ht="25.5">
      <c r="A102" s="160"/>
      <c r="B102" s="153" t="s">
        <v>62</v>
      </c>
      <c r="C102" s="194" t="s">
        <v>231</v>
      </c>
      <c r="D102" s="236">
        <v>2.2</v>
      </c>
      <c r="E102" s="229">
        <v>1</v>
      </c>
      <c r="F102" s="231">
        <v>0</v>
      </c>
      <c r="G102" s="264">
        <f t="shared" si="13"/>
        <v>-1</v>
      </c>
      <c r="H102" s="277">
        <f t="shared" si="11"/>
        <v>0</v>
      </c>
    </row>
    <row r="103" spans="1:8" ht="25.5">
      <c r="A103" s="160" t="s">
        <v>265</v>
      </c>
      <c r="B103" s="153"/>
      <c r="C103" s="191" t="s">
        <v>264</v>
      </c>
      <c r="D103" s="235">
        <f>D104</f>
        <v>186.2</v>
      </c>
      <c r="E103" s="228">
        <f>E104</f>
        <v>139.5</v>
      </c>
      <c r="F103" s="228">
        <f>F104</f>
        <v>94.8</v>
      </c>
      <c r="G103" s="264">
        <f t="shared" si="13"/>
        <v>-44.7</v>
      </c>
      <c r="H103" s="277">
        <f t="shared" si="11"/>
        <v>68</v>
      </c>
    </row>
    <row r="104" spans="1:8" ht="45" customHeight="1">
      <c r="A104" s="160"/>
      <c r="B104" s="153" t="s">
        <v>61</v>
      </c>
      <c r="C104" s="191" t="s">
        <v>156</v>
      </c>
      <c r="D104" s="235">
        <v>186.2</v>
      </c>
      <c r="E104" s="232">
        <v>139.5</v>
      </c>
      <c r="F104" s="231">
        <v>94.8</v>
      </c>
      <c r="G104" s="264">
        <f t="shared" si="13"/>
        <v>-44.7</v>
      </c>
      <c r="H104" s="277">
        <f t="shared" si="11"/>
        <v>68</v>
      </c>
    </row>
    <row r="105" spans="1:8" ht="12.75">
      <c r="A105" s="220" t="s">
        <v>233</v>
      </c>
      <c r="B105" s="153"/>
      <c r="C105" s="192" t="s">
        <v>352</v>
      </c>
      <c r="D105" s="236">
        <f>D106+D108+D110+D112+D114</f>
        <v>253.8</v>
      </c>
      <c r="E105" s="236">
        <f>E106+E108+E110+E112+E114</f>
        <v>179.4</v>
      </c>
      <c r="F105" s="236">
        <f>F106+F108+F110+F112+F114</f>
        <v>179.4</v>
      </c>
      <c r="G105" s="272">
        <f t="shared" si="13"/>
        <v>0</v>
      </c>
      <c r="H105" s="277">
        <f t="shared" si="11"/>
        <v>100</v>
      </c>
    </row>
    <row r="106" spans="1:8" ht="25.5">
      <c r="A106" s="160" t="s">
        <v>234</v>
      </c>
      <c r="B106" s="153"/>
      <c r="C106" s="191" t="s">
        <v>81</v>
      </c>
      <c r="D106" s="235">
        <f>D107</f>
        <v>119.5</v>
      </c>
      <c r="E106" s="235">
        <f>E107</f>
        <v>90</v>
      </c>
      <c r="F106" s="235">
        <f>F107</f>
        <v>90</v>
      </c>
      <c r="G106" s="264">
        <f t="shared" si="13"/>
        <v>0</v>
      </c>
      <c r="H106" s="277">
        <f t="shared" si="11"/>
        <v>100</v>
      </c>
    </row>
    <row r="107" spans="1:8" ht="12.75">
      <c r="A107" s="160"/>
      <c r="B107" s="153" t="s">
        <v>103</v>
      </c>
      <c r="C107" s="191" t="s">
        <v>87</v>
      </c>
      <c r="D107" s="236">
        <v>119.5</v>
      </c>
      <c r="E107" s="229">
        <v>90</v>
      </c>
      <c r="F107" s="275">
        <v>90</v>
      </c>
      <c r="G107" s="264">
        <f t="shared" si="13"/>
        <v>0</v>
      </c>
      <c r="H107" s="277">
        <f t="shared" si="11"/>
        <v>100</v>
      </c>
    </row>
    <row r="108" spans="1:8" ht="12.75">
      <c r="A108" s="160" t="s">
        <v>235</v>
      </c>
      <c r="B108" s="153"/>
      <c r="C108" s="195" t="s">
        <v>369</v>
      </c>
      <c r="D108" s="235">
        <f>D109</f>
        <v>29.9</v>
      </c>
      <c r="E108" s="235">
        <f>E109</f>
        <v>13.9</v>
      </c>
      <c r="F108" s="235">
        <f>F109</f>
        <v>13.9</v>
      </c>
      <c r="G108" s="264">
        <f t="shared" si="13"/>
        <v>0</v>
      </c>
      <c r="H108" s="277">
        <f t="shared" si="11"/>
        <v>100</v>
      </c>
    </row>
    <row r="109" spans="1:8" ht="16.5" customHeight="1">
      <c r="A109" s="160"/>
      <c r="B109" s="153" t="s">
        <v>103</v>
      </c>
      <c r="C109" s="195" t="s">
        <v>87</v>
      </c>
      <c r="D109" s="235">
        <v>29.9</v>
      </c>
      <c r="E109" s="231">
        <v>13.9</v>
      </c>
      <c r="F109" s="231">
        <v>13.9</v>
      </c>
      <c r="G109" s="264">
        <f t="shared" si="13"/>
        <v>0</v>
      </c>
      <c r="H109" s="277">
        <f t="shared" si="11"/>
        <v>100</v>
      </c>
    </row>
    <row r="110" spans="1:8" ht="25.5">
      <c r="A110" s="160" t="s">
        <v>236</v>
      </c>
      <c r="B110" s="153"/>
      <c r="C110" s="195" t="s">
        <v>237</v>
      </c>
      <c r="D110" s="235">
        <f>D111</f>
        <v>41.1</v>
      </c>
      <c r="E110" s="235">
        <f>E111</f>
        <v>30</v>
      </c>
      <c r="F110" s="235">
        <f>F111</f>
        <v>30</v>
      </c>
      <c r="G110" s="264">
        <f t="shared" si="13"/>
        <v>0</v>
      </c>
      <c r="H110" s="277">
        <f t="shared" si="11"/>
        <v>100</v>
      </c>
    </row>
    <row r="111" spans="1:8" ht="12.75">
      <c r="A111" s="160"/>
      <c r="B111" s="153" t="s">
        <v>103</v>
      </c>
      <c r="C111" s="195" t="s">
        <v>87</v>
      </c>
      <c r="D111" s="235">
        <v>41.1</v>
      </c>
      <c r="E111" s="232">
        <v>30</v>
      </c>
      <c r="F111" s="231">
        <v>30</v>
      </c>
      <c r="G111" s="264">
        <f t="shared" si="13"/>
        <v>0</v>
      </c>
      <c r="H111" s="277">
        <f t="shared" si="11"/>
        <v>100</v>
      </c>
    </row>
    <row r="112" spans="1:8" ht="25.5">
      <c r="A112" s="160" t="s">
        <v>238</v>
      </c>
      <c r="B112" s="153"/>
      <c r="C112" s="195" t="s">
        <v>239</v>
      </c>
      <c r="D112" s="235">
        <f>D113</f>
        <v>30.5</v>
      </c>
      <c r="E112" s="235">
        <f>E113</f>
        <v>30.5</v>
      </c>
      <c r="F112" s="235">
        <f>F113</f>
        <v>30.5</v>
      </c>
      <c r="G112" s="264">
        <f t="shared" si="13"/>
        <v>0</v>
      </c>
      <c r="H112" s="277">
        <f t="shared" si="11"/>
        <v>100</v>
      </c>
    </row>
    <row r="113" spans="1:8" ht="12.75">
      <c r="A113" s="160"/>
      <c r="B113" s="153" t="s">
        <v>103</v>
      </c>
      <c r="C113" s="195" t="s">
        <v>87</v>
      </c>
      <c r="D113" s="235">
        <v>30.5</v>
      </c>
      <c r="E113" s="279">
        <v>30.5</v>
      </c>
      <c r="F113" s="229">
        <v>30.5</v>
      </c>
      <c r="G113" s="264">
        <f t="shared" si="13"/>
        <v>0</v>
      </c>
      <c r="H113" s="277">
        <f t="shared" si="11"/>
        <v>100</v>
      </c>
    </row>
    <row r="114" spans="1:8" ht="31.5" customHeight="1">
      <c r="A114" s="160" t="s">
        <v>240</v>
      </c>
      <c r="B114" s="153"/>
      <c r="C114" s="195" t="s">
        <v>241</v>
      </c>
      <c r="D114" s="235">
        <f>D115</f>
        <v>32.8</v>
      </c>
      <c r="E114" s="235">
        <f>E115</f>
        <v>15</v>
      </c>
      <c r="F114" s="235">
        <f>F115</f>
        <v>15</v>
      </c>
      <c r="G114" s="264">
        <f t="shared" si="13"/>
        <v>0</v>
      </c>
      <c r="H114" s="277">
        <f t="shared" si="11"/>
        <v>100</v>
      </c>
    </row>
    <row r="115" spans="1:8" ht="13.5" customHeight="1">
      <c r="A115" s="160"/>
      <c r="B115" s="153" t="s">
        <v>103</v>
      </c>
      <c r="C115" s="195" t="s">
        <v>87</v>
      </c>
      <c r="D115" s="235">
        <v>32.8</v>
      </c>
      <c r="E115" s="230">
        <v>15</v>
      </c>
      <c r="F115" s="234">
        <v>15</v>
      </c>
      <c r="G115" s="264">
        <f t="shared" si="13"/>
        <v>0</v>
      </c>
      <c r="H115" s="277">
        <f t="shared" si="11"/>
        <v>100</v>
      </c>
    </row>
    <row r="116" spans="1:8" ht="25.5">
      <c r="A116" s="165" t="s">
        <v>370</v>
      </c>
      <c r="B116" s="165"/>
      <c r="C116" s="178" t="s">
        <v>266</v>
      </c>
      <c r="D116" s="221">
        <f>D117+D120</f>
        <v>3404.9</v>
      </c>
      <c r="E116" s="221">
        <f>E117+E120</f>
        <v>1986.3</v>
      </c>
      <c r="F116" s="221">
        <f>F117+F120</f>
        <v>1986.3</v>
      </c>
      <c r="G116" s="264">
        <f t="shared" si="13"/>
        <v>0</v>
      </c>
      <c r="H116" s="277">
        <f t="shared" si="11"/>
        <v>100</v>
      </c>
    </row>
    <row r="117" spans="1:8" ht="25.5">
      <c r="A117" s="153" t="s">
        <v>371</v>
      </c>
      <c r="B117" s="153"/>
      <c r="C117" s="154" t="s">
        <v>268</v>
      </c>
      <c r="D117" s="228">
        <f aca="true" t="shared" si="14" ref="D117:F118">D118</f>
        <v>3381</v>
      </c>
      <c r="E117" s="228">
        <f t="shared" si="14"/>
        <v>1962.4</v>
      </c>
      <c r="F117" s="228">
        <f t="shared" si="14"/>
        <v>1962.4</v>
      </c>
      <c r="G117" s="264">
        <f t="shared" si="13"/>
        <v>0</v>
      </c>
      <c r="H117" s="277">
        <f t="shared" si="11"/>
        <v>100</v>
      </c>
    </row>
    <row r="118" spans="1:8" ht="12.75">
      <c r="A118" s="153" t="s">
        <v>269</v>
      </c>
      <c r="B118" s="153"/>
      <c r="C118" s="154" t="s">
        <v>270</v>
      </c>
      <c r="D118" s="228">
        <f t="shared" si="14"/>
        <v>3381</v>
      </c>
      <c r="E118" s="228">
        <f t="shared" si="14"/>
        <v>1962.4</v>
      </c>
      <c r="F118" s="228">
        <f t="shared" si="14"/>
        <v>1962.4</v>
      </c>
      <c r="G118" s="264">
        <f t="shared" si="13"/>
        <v>0</v>
      </c>
      <c r="H118" s="277">
        <f t="shared" si="11"/>
        <v>100</v>
      </c>
    </row>
    <row r="119" spans="1:8" ht="25.5">
      <c r="A119" s="153"/>
      <c r="B119" s="153" t="s">
        <v>62</v>
      </c>
      <c r="C119" s="154" t="s">
        <v>231</v>
      </c>
      <c r="D119" s="228">
        <v>3381</v>
      </c>
      <c r="E119" s="228">
        <v>1962.4</v>
      </c>
      <c r="F119" s="228">
        <v>1962.4</v>
      </c>
      <c r="G119" s="264">
        <f t="shared" si="13"/>
        <v>0</v>
      </c>
      <c r="H119" s="277">
        <f t="shared" si="11"/>
        <v>100</v>
      </c>
    </row>
    <row r="120" spans="1:8" s="199" customFormat="1" ht="18.75" customHeight="1">
      <c r="A120" s="153" t="s">
        <v>372</v>
      </c>
      <c r="B120" s="153"/>
      <c r="C120" s="154" t="s">
        <v>352</v>
      </c>
      <c r="D120" s="228">
        <f aca="true" t="shared" si="15" ref="D120:F121">D121</f>
        <v>23.9</v>
      </c>
      <c r="E120" s="228">
        <f t="shared" si="15"/>
        <v>23.9</v>
      </c>
      <c r="F120" s="228">
        <f t="shared" si="15"/>
        <v>23.9</v>
      </c>
      <c r="G120" s="264">
        <f t="shared" si="13"/>
        <v>0</v>
      </c>
      <c r="H120" s="277">
        <f t="shared" si="11"/>
        <v>100</v>
      </c>
    </row>
    <row r="121" spans="1:8" ht="25.5">
      <c r="A121" s="160" t="s">
        <v>244</v>
      </c>
      <c r="B121" s="153"/>
      <c r="C121" s="195" t="s">
        <v>437</v>
      </c>
      <c r="D121" s="235">
        <f t="shared" si="15"/>
        <v>23.9</v>
      </c>
      <c r="E121" s="235">
        <f t="shared" si="15"/>
        <v>23.9</v>
      </c>
      <c r="F121" s="235">
        <f t="shared" si="15"/>
        <v>23.9</v>
      </c>
      <c r="G121" s="264">
        <f t="shared" si="13"/>
        <v>0</v>
      </c>
      <c r="H121" s="277">
        <f t="shared" si="11"/>
        <v>100</v>
      </c>
    </row>
    <row r="122" spans="1:8" ht="12.75">
      <c r="A122" s="165"/>
      <c r="B122" s="153" t="s">
        <v>103</v>
      </c>
      <c r="C122" s="154" t="s">
        <v>87</v>
      </c>
      <c r="D122" s="228">
        <v>23.9</v>
      </c>
      <c r="E122" s="230">
        <v>23.9</v>
      </c>
      <c r="F122" s="229">
        <v>23.9</v>
      </c>
      <c r="G122" s="264">
        <f t="shared" si="13"/>
        <v>0</v>
      </c>
      <c r="H122" s="277">
        <f t="shared" si="11"/>
        <v>100</v>
      </c>
    </row>
    <row r="123" spans="1:8" ht="12.75">
      <c r="A123" s="165" t="s">
        <v>259</v>
      </c>
      <c r="B123" s="165"/>
      <c r="C123" s="178" t="s">
        <v>246</v>
      </c>
      <c r="D123" s="221">
        <f>D124+D126+D128+D130+D132+D138+D141+D143+D145+D147+D136+D134</f>
        <v>1169.2</v>
      </c>
      <c r="E123" s="221">
        <f>E124+E126+E128+E130+E132+E138+E141+E143+E145+E147+E136+E134</f>
        <v>954</v>
      </c>
      <c r="F123" s="221">
        <f>F124+F126+F128+F130+F132+F138+F141+F143+F145+F147+F136+F134</f>
        <v>621.6</v>
      </c>
      <c r="G123" s="264">
        <f t="shared" si="13"/>
        <v>-332.4</v>
      </c>
      <c r="H123" s="277">
        <f t="shared" si="11"/>
        <v>65.2</v>
      </c>
    </row>
    <row r="124" spans="1:8" ht="25.5" hidden="1">
      <c r="A124" s="153" t="s">
        <v>338</v>
      </c>
      <c r="B124" s="165"/>
      <c r="C124" s="154" t="s">
        <v>339</v>
      </c>
      <c r="D124" s="228">
        <f>D125</f>
        <v>0</v>
      </c>
      <c r="E124" s="228">
        <f>E125</f>
        <v>0</v>
      </c>
      <c r="F124" s="228">
        <f>F125</f>
        <v>0</v>
      </c>
      <c r="G124" s="264">
        <f t="shared" si="13"/>
        <v>0</v>
      </c>
      <c r="H124" s="277" t="e">
        <f t="shared" si="11"/>
        <v>#DIV/0!</v>
      </c>
    </row>
    <row r="125" spans="1:8" ht="12.75" hidden="1">
      <c r="A125" s="165"/>
      <c r="B125" s="153" t="s">
        <v>66</v>
      </c>
      <c r="C125" s="154" t="s">
        <v>67</v>
      </c>
      <c r="D125" s="228">
        <v>0</v>
      </c>
      <c r="E125" s="229">
        <v>0</v>
      </c>
      <c r="F125" s="229">
        <v>0</v>
      </c>
      <c r="G125" s="264">
        <v>0</v>
      </c>
      <c r="H125" s="277" t="e">
        <f t="shared" si="11"/>
        <v>#DIV/0!</v>
      </c>
    </row>
    <row r="126" spans="1:8" ht="25.5">
      <c r="A126" s="180" t="s">
        <v>322</v>
      </c>
      <c r="B126" s="165"/>
      <c r="C126" s="154" t="s">
        <v>323</v>
      </c>
      <c r="D126" s="228">
        <f>D127</f>
        <v>204</v>
      </c>
      <c r="E126" s="228">
        <f>E127</f>
        <v>204</v>
      </c>
      <c r="F126" s="228">
        <f>F127</f>
        <v>204</v>
      </c>
      <c r="G126" s="264">
        <f t="shared" si="13"/>
        <v>0</v>
      </c>
      <c r="H126" s="277">
        <f t="shared" si="11"/>
        <v>100</v>
      </c>
    </row>
    <row r="127" spans="1:8" ht="25.5">
      <c r="A127" s="294"/>
      <c r="B127" s="153" t="s">
        <v>65</v>
      </c>
      <c r="C127" s="154" t="s">
        <v>192</v>
      </c>
      <c r="D127" s="228">
        <v>204</v>
      </c>
      <c r="E127" s="275">
        <v>204</v>
      </c>
      <c r="F127" s="229">
        <v>204</v>
      </c>
      <c r="G127" s="264">
        <f t="shared" si="13"/>
        <v>0</v>
      </c>
      <c r="H127" s="277">
        <f t="shared" si="11"/>
        <v>100</v>
      </c>
    </row>
    <row r="128" spans="1:8" ht="12.75">
      <c r="A128" s="180" t="s">
        <v>262</v>
      </c>
      <c r="B128" s="153"/>
      <c r="C128" s="154" t="s">
        <v>28</v>
      </c>
      <c r="D128" s="228">
        <v>20</v>
      </c>
      <c r="E128" s="228">
        <v>20</v>
      </c>
      <c r="F128" s="228">
        <v>20</v>
      </c>
      <c r="G128" s="264">
        <f t="shared" si="13"/>
        <v>0</v>
      </c>
      <c r="H128" s="277">
        <f t="shared" si="11"/>
        <v>100</v>
      </c>
    </row>
    <row r="129" spans="1:8" ht="12.75">
      <c r="A129" s="294"/>
      <c r="B129" s="153" t="s">
        <v>63</v>
      </c>
      <c r="C129" s="154" t="s">
        <v>64</v>
      </c>
      <c r="D129" s="228">
        <f>D128</f>
        <v>20</v>
      </c>
      <c r="E129" s="229">
        <v>20</v>
      </c>
      <c r="F129" s="231">
        <v>20</v>
      </c>
      <c r="G129" s="264">
        <f t="shared" si="13"/>
        <v>0</v>
      </c>
      <c r="H129" s="277">
        <f t="shared" si="11"/>
        <v>100</v>
      </c>
    </row>
    <row r="130" spans="1:8" ht="12.75">
      <c r="A130" s="180" t="s">
        <v>263</v>
      </c>
      <c r="B130" s="153"/>
      <c r="C130" s="154" t="s">
        <v>23</v>
      </c>
      <c r="D130" s="233">
        <f>D131</f>
        <v>58.6</v>
      </c>
      <c r="E130" s="233">
        <f>E131</f>
        <v>1.8</v>
      </c>
      <c r="F130" s="228">
        <f>F131</f>
        <v>1.8</v>
      </c>
      <c r="G130" s="264">
        <f t="shared" si="13"/>
        <v>0</v>
      </c>
      <c r="H130" s="277">
        <f t="shared" si="11"/>
        <v>100</v>
      </c>
    </row>
    <row r="131" spans="1:8" ht="25.5">
      <c r="A131" s="180"/>
      <c r="B131" s="153" t="s">
        <v>62</v>
      </c>
      <c r="C131" s="154" t="s">
        <v>231</v>
      </c>
      <c r="D131" s="228">
        <v>58.6</v>
      </c>
      <c r="E131" s="286">
        <v>1.8</v>
      </c>
      <c r="F131" s="229">
        <v>1.8</v>
      </c>
      <c r="G131" s="264">
        <f t="shared" si="13"/>
        <v>0</v>
      </c>
      <c r="H131" s="277">
        <f t="shared" si="11"/>
        <v>100</v>
      </c>
    </row>
    <row r="132" spans="1:8" ht="12.75">
      <c r="A132" s="180" t="s">
        <v>373</v>
      </c>
      <c r="B132" s="153"/>
      <c r="C132" s="154" t="s">
        <v>374</v>
      </c>
      <c r="D132" s="228">
        <f>D133</f>
        <v>200</v>
      </c>
      <c r="E132" s="228">
        <f>E133</f>
        <v>150</v>
      </c>
      <c r="F132" s="228">
        <f>F133</f>
        <v>0</v>
      </c>
      <c r="G132" s="264">
        <f t="shared" si="13"/>
        <v>-150</v>
      </c>
      <c r="H132" s="277">
        <f t="shared" si="11"/>
        <v>0</v>
      </c>
    </row>
    <row r="133" spans="1:8" ht="12.75">
      <c r="A133" s="180"/>
      <c r="B133" s="153" t="s">
        <v>63</v>
      </c>
      <c r="C133" s="154" t="s">
        <v>64</v>
      </c>
      <c r="D133" s="228">
        <v>200</v>
      </c>
      <c r="E133" s="229">
        <v>150</v>
      </c>
      <c r="F133" s="229">
        <v>0</v>
      </c>
      <c r="G133" s="264">
        <f t="shared" si="13"/>
        <v>-150</v>
      </c>
      <c r="H133" s="277">
        <f t="shared" si="11"/>
        <v>0</v>
      </c>
    </row>
    <row r="134" spans="1:8" ht="38.25">
      <c r="A134" s="180" t="s">
        <v>402</v>
      </c>
      <c r="B134" s="153"/>
      <c r="C134" s="154" t="s">
        <v>403</v>
      </c>
      <c r="D134" s="228">
        <v>11.9</v>
      </c>
      <c r="E134" s="229">
        <v>11.9</v>
      </c>
      <c r="F134" s="229">
        <f>F135</f>
        <v>0</v>
      </c>
      <c r="G134" s="264">
        <f t="shared" si="13"/>
        <v>-11.9</v>
      </c>
      <c r="H134" s="277">
        <f t="shared" si="11"/>
        <v>0</v>
      </c>
    </row>
    <row r="135" spans="1:8" ht="12.75">
      <c r="A135" s="180"/>
      <c r="B135" s="153" t="s">
        <v>63</v>
      </c>
      <c r="C135" s="154" t="s">
        <v>64</v>
      </c>
      <c r="D135" s="228">
        <v>0.5</v>
      </c>
      <c r="E135" s="229">
        <v>0.5</v>
      </c>
      <c r="F135" s="229">
        <v>0</v>
      </c>
      <c r="G135" s="264">
        <f t="shared" si="13"/>
        <v>-0.5</v>
      </c>
      <c r="H135" s="277">
        <f t="shared" si="11"/>
        <v>0</v>
      </c>
    </row>
    <row r="136" spans="1:8" ht="51">
      <c r="A136" s="180" t="s">
        <v>410</v>
      </c>
      <c r="B136" s="153"/>
      <c r="C136" s="154" t="s">
        <v>409</v>
      </c>
      <c r="D136" s="228">
        <f>D137</f>
        <v>0.5</v>
      </c>
      <c r="E136" s="229">
        <f>E137</f>
        <v>0.5</v>
      </c>
      <c r="F136" s="229">
        <f>F137</f>
        <v>0</v>
      </c>
      <c r="G136" s="264">
        <f t="shared" si="13"/>
        <v>-0.5</v>
      </c>
      <c r="H136" s="277">
        <f t="shared" si="11"/>
        <v>0</v>
      </c>
    </row>
    <row r="137" spans="1:8" ht="12.75">
      <c r="A137" s="180"/>
      <c r="B137" s="153" t="s">
        <v>63</v>
      </c>
      <c r="C137" s="154" t="s">
        <v>64</v>
      </c>
      <c r="D137" s="228">
        <v>0.5</v>
      </c>
      <c r="E137" s="229">
        <v>0.5</v>
      </c>
      <c r="F137" s="229">
        <v>0</v>
      </c>
      <c r="G137" s="264">
        <f t="shared" si="13"/>
        <v>-0.5</v>
      </c>
      <c r="H137" s="277">
        <f t="shared" si="11"/>
        <v>0</v>
      </c>
    </row>
    <row r="138" spans="1:8" ht="25.5">
      <c r="A138" s="180" t="s">
        <v>260</v>
      </c>
      <c r="B138" s="153"/>
      <c r="C138" s="181" t="s">
        <v>375</v>
      </c>
      <c r="D138" s="235">
        <f>D139+D140</f>
        <v>327</v>
      </c>
      <c r="E138" s="235">
        <f>E139+E140</f>
        <v>277</v>
      </c>
      <c r="F138" s="235">
        <f>F139+F140</f>
        <v>107</v>
      </c>
      <c r="G138" s="264">
        <f t="shared" si="13"/>
        <v>-170</v>
      </c>
      <c r="H138" s="277">
        <f t="shared" si="11"/>
        <v>38.6</v>
      </c>
    </row>
    <row r="139" spans="1:8" ht="25.5">
      <c r="A139" s="180"/>
      <c r="B139" s="153" t="s">
        <v>62</v>
      </c>
      <c r="C139" s="181" t="s">
        <v>231</v>
      </c>
      <c r="D139" s="235">
        <v>170</v>
      </c>
      <c r="E139" s="299">
        <v>170</v>
      </c>
      <c r="F139" s="235">
        <v>0</v>
      </c>
      <c r="G139" s="264">
        <f t="shared" si="13"/>
        <v>-170</v>
      </c>
      <c r="H139" s="277">
        <f t="shared" si="11"/>
        <v>0</v>
      </c>
    </row>
    <row r="140" spans="1:8" ht="12.75">
      <c r="A140" s="180"/>
      <c r="B140" s="153" t="s">
        <v>63</v>
      </c>
      <c r="C140" s="181" t="s">
        <v>64</v>
      </c>
      <c r="D140" s="235">
        <v>157</v>
      </c>
      <c r="E140" s="231">
        <v>107</v>
      </c>
      <c r="F140" s="275">
        <v>107</v>
      </c>
      <c r="G140" s="264">
        <f t="shared" si="13"/>
        <v>0</v>
      </c>
      <c r="H140" s="277">
        <f t="shared" si="11"/>
        <v>100</v>
      </c>
    </row>
    <row r="141" spans="1:8" ht="25.5">
      <c r="A141" s="180" t="s">
        <v>247</v>
      </c>
      <c r="B141" s="153"/>
      <c r="C141" s="188" t="s">
        <v>141</v>
      </c>
      <c r="D141" s="235">
        <f>D142</f>
        <v>285.9</v>
      </c>
      <c r="E141" s="235">
        <f>E142</f>
        <v>238.3</v>
      </c>
      <c r="F141" s="235">
        <f>F142</f>
        <v>238.3</v>
      </c>
      <c r="G141" s="264">
        <f t="shared" si="13"/>
        <v>0</v>
      </c>
      <c r="H141" s="277">
        <f aca="true" t="shared" si="16" ref="H141:H149">F141/E141*100</f>
        <v>100</v>
      </c>
    </row>
    <row r="142" spans="1:8" ht="12.75">
      <c r="A142" s="180"/>
      <c r="B142" s="153" t="s">
        <v>103</v>
      </c>
      <c r="C142" s="188" t="s">
        <v>87</v>
      </c>
      <c r="D142" s="235">
        <v>285.9</v>
      </c>
      <c r="E142" s="230">
        <v>238.3</v>
      </c>
      <c r="F142" s="229">
        <v>238.3</v>
      </c>
      <c r="G142" s="264">
        <f t="shared" si="13"/>
        <v>0</v>
      </c>
      <c r="H142" s="277">
        <f t="shared" si="16"/>
        <v>100</v>
      </c>
    </row>
    <row r="143" spans="1:8" ht="25.5">
      <c r="A143" s="180" t="s">
        <v>248</v>
      </c>
      <c r="B143" s="153"/>
      <c r="C143" s="188" t="s">
        <v>201</v>
      </c>
      <c r="D143" s="235">
        <f>D144</f>
        <v>16</v>
      </c>
      <c r="E143" s="235">
        <f>E144</f>
        <v>10.6</v>
      </c>
      <c r="F143" s="235">
        <f>F144</f>
        <v>10.6</v>
      </c>
      <c r="G143" s="264">
        <f t="shared" si="13"/>
        <v>0</v>
      </c>
      <c r="H143" s="277">
        <f t="shared" si="16"/>
        <v>100</v>
      </c>
    </row>
    <row r="144" spans="1:8" ht="12.75">
      <c r="A144" s="180"/>
      <c r="B144" s="153" t="s">
        <v>103</v>
      </c>
      <c r="C144" s="188" t="s">
        <v>87</v>
      </c>
      <c r="D144" s="235">
        <v>16</v>
      </c>
      <c r="E144" s="234">
        <v>10.6</v>
      </c>
      <c r="F144" s="275">
        <v>10.6</v>
      </c>
      <c r="G144" s="264">
        <f t="shared" si="13"/>
        <v>0</v>
      </c>
      <c r="H144" s="277">
        <f t="shared" si="16"/>
        <v>100</v>
      </c>
    </row>
    <row r="145" spans="1:8" ht="25.5">
      <c r="A145" s="180" t="s">
        <v>249</v>
      </c>
      <c r="B145" s="153"/>
      <c r="C145" s="188" t="s">
        <v>250</v>
      </c>
      <c r="D145" s="235">
        <f>D146</f>
        <v>16</v>
      </c>
      <c r="E145" s="235">
        <f>E146</f>
        <v>10.6</v>
      </c>
      <c r="F145" s="235">
        <f>F146</f>
        <v>10.6</v>
      </c>
      <c r="G145" s="264">
        <f t="shared" si="13"/>
        <v>0</v>
      </c>
      <c r="H145" s="277">
        <f t="shared" si="16"/>
        <v>100</v>
      </c>
    </row>
    <row r="146" spans="1:8" ht="12.75">
      <c r="A146" s="153"/>
      <c r="B146" s="153" t="s">
        <v>103</v>
      </c>
      <c r="C146" s="188" t="s">
        <v>87</v>
      </c>
      <c r="D146" s="235">
        <v>16</v>
      </c>
      <c r="E146" s="229">
        <v>10.6</v>
      </c>
      <c r="F146" s="229">
        <v>10.6</v>
      </c>
      <c r="G146" s="287">
        <f t="shared" si="13"/>
        <v>0</v>
      </c>
      <c r="H146" s="291">
        <f t="shared" si="16"/>
        <v>100</v>
      </c>
    </row>
    <row r="147" spans="1:8" ht="38.25">
      <c r="A147" s="153" t="s">
        <v>408</v>
      </c>
      <c r="B147" s="153"/>
      <c r="C147" s="188" t="s">
        <v>389</v>
      </c>
      <c r="D147" s="290">
        <f>D148</f>
        <v>29.3</v>
      </c>
      <c r="E147" s="290">
        <f>E148</f>
        <v>29.3</v>
      </c>
      <c r="F147" s="290">
        <f>F148</f>
        <v>29.3</v>
      </c>
      <c r="G147" s="292">
        <f t="shared" si="13"/>
        <v>0</v>
      </c>
      <c r="H147" s="293">
        <f t="shared" si="16"/>
        <v>100</v>
      </c>
    </row>
    <row r="148" spans="1:8" ht="12.75">
      <c r="A148" s="153"/>
      <c r="B148" s="153" t="s">
        <v>103</v>
      </c>
      <c r="C148" s="188" t="s">
        <v>87</v>
      </c>
      <c r="D148" s="235">
        <v>29.3</v>
      </c>
      <c r="E148" s="274">
        <v>29.3</v>
      </c>
      <c r="F148" s="229">
        <v>29.3</v>
      </c>
      <c r="G148" s="292">
        <f t="shared" si="13"/>
        <v>0</v>
      </c>
      <c r="H148" s="291">
        <f t="shared" si="16"/>
        <v>100</v>
      </c>
    </row>
    <row r="149" spans="1:8" ht="12.75">
      <c r="A149" s="165"/>
      <c r="B149" s="165"/>
      <c r="C149" s="148" t="s">
        <v>90</v>
      </c>
      <c r="D149" s="300">
        <f>D8+D27+D43+D72+D76+D116+D123</f>
        <v>34748.8</v>
      </c>
      <c r="E149" s="301">
        <f>E8+E27+E43+E72+E76+E116+E123</f>
        <v>22390.5</v>
      </c>
      <c r="F149" s="301">
        <f>F8+F27+F43+F72+F76+F116+F123</f>
        <v>21480.4</v>
      </c>
      <c r="G149" s="288">
        <f t="shared" si="13"/>
        <v>-910.1</v>
      </c>
      <c r="H149" s="289">
        <f t="shared" si="16"/>
        <v>95.9</v>
      </c>
    </row>
    <row r="153" spans="1:8" s="199" customFormat="1" ht="12.75">
      <c r="A153" s="200"/>
      <c r="B153" s="200"/>
      <c r="C153" s="200"/>
      <c r="D153" s="237"/>
      <c r="E153" s="226"/>
      <c r="F153" s="226"/>
      <c r="G153" s="226"/>
      <c r="H153" s="226"/>
    </row>
  </sheetData>
  <sheetProtection/>
  <mergeCells count="3">
    <mergeCell ref="A4:H4"/>
    <mergeCell ref="A1:H1"/>
    <mergeCell ref="A2:H2"/>
  </mergeCells>
  <printOptions/>
  <pageMargins left="0.3937007874015748" right="0" top="0.3937007874015748" bottom="0" header="0.5118110236220472" footer="0.5118110236220472"/>
  <pageSetup fitToHeight="15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208"/>
  <sheetViews>
    <sheetView zoomScale="90" zoomScaleNormal="90" zoomScalePageLayoutView="0" workbookViewId="0" topLeftCell="A1">
      <selection activeCell="A2" sqref="A2:J2"/>
    </sheetView>
  </sheetViews>
  <sheetFormatPr defaultColWidth="9.140625" defaultRowHeight="12.75"/>
  <cols>
    <col min="1" max="1" width="9.140625" style="12" customWidth="1"/>
    <col min="2" max="2" width="6.8515625" style="12" customWidth="1"/>
    <col min="3" max="3" width="14.8515625" style="12" customWidth="1"/>
    <col min="4" max="4" width="6.421875" style="12" customWidth="1"/>
    <col min="5" max="5" width="37.57421875" style="15" customWidth="1"/>
    <col min="6" max="6" width="10.7109375" style="20" customWidth="1"/>
    <col min="7" max="12" width="9.140625" style="12" customWidth="1"/>
    <col min="13" max="13" width="12.28125" style="12" customWidth="1"/>
    <col min="14" max="14" width="10.421875" style="29" customWidth="1"/>
    <col min="15" max="15" width="10.57421875" style="29" customWidth="1"/>
    <col min="16" max="16" width="10.57421875" style="12" customWidth="1"/>
    <col min="17" max="16384" width="9.140625" style="12" customWidth="1"/>
  </cols>
  <sheetData>
    <row r="1" spans="1:10" ht="12.75" customHeight="1">
      <c r="A1" s="327" t="s">
        <v>179</v>
      </c>
      <c r="B1" s="327"/>
      <c r="C1" s="327"/>
      <c r="D1" s="327"/>
      <c r="E1" s="327"/>
      <c r="F1" s="327"/>
      <c r="G1" s="327"/>
      <c r="H1" s="327"/>
      <c r="I1" s="327"/>
      <c r="J1" s="327"/>
    </row>
    <row r="2" spans="1:10" ht="20.25" customHeight="1">
      <c r="A2" s="327" t="s">
        <v>461</v>
      </c>
      <c r="B2" s="327"/>
      <c r="C2" s="327"/>
      <c r="D2" s="327"/>
      <c r="E2" s="327"/>
      <c r="F2" s="327"/>
      <c r="G2" s="327"/>
      <c r="H2" s="327"/>
      <c r="I2" s="327"/>
      <c r="J2" s="327"/>
    </row>
    <row r="3" spans="1:18" ht="33.75" customHeight="1">
      <c r="A3" s="331" t="s">
        <v>456</v>
      </c>
      <c r="B3" s="331"/>
      <c r="C3" s="331"/>
      <c r="D3" s="331"/>
      <c r="E3" s="331"/>
      <c r="F3" s="331"/>
      <c r="G3" s="331"/>
      <c r="H3" s="331"/>
      <c r="I3" s="331"/>
      <c r="J3" s="331"/>
      <c r="K3" s="175"/>
      <c r="L3" s="175"/>
      <c r="M3" s="175"/>
      <c r="N3" s="175"/>
      <c r="O3" s="175"/>
      <c r="P3" s="175"/>
      <c r="R3" s="13"/>
    </row>
    <row r="4" spans="1:15" ht="51" customHeight="1">
      <c r="A4" s="205" t="s">
        <v>377</v>
      </c>
      <c r="B4" s="149" t="s">
        <v>97</v>
      </c>
      <c r="C4" s="149" t="s">
        <v>98</v>
      </c>
      <c r="D4" s="149" t="s">
        <v>99</v>
      </c>
      <c r="E4" s="146" t="s">
        <v>100</v>
      </c>
      <c r="F4" s="169" t="s">
        <v>157</v>
      </c>
      <c r="G4" s="24" t="s">
        <v>158</v>
      </c>
      <c r="H4" s="24" t="s">
        <v>159</v>
      </c>
      <c r="I4" s="37" t="s">
        <v>160</v>
      </c>
      <c r="J4" s="24" t="s">
        <v>161</v>
      </c>
      <c r="N4" s="12"/>
      <c r="O4" s="12"/>
    </row>
    <row r="5" spans="1:10" s="18" customFormat="1" ht="12.75">
      <c r="A5" s="213"/>
      <c r="B5" s="201" t="s">
        <v>16</v>
      </c>
      <c r="C5" s="149" t="s">
        <v>101</v>
      </c>
      <c r="D5" s="149" t="s">
        <v>102</v>
      </c>
      <c r="E5" s="24">
        <v>4</v>
      </c>
      <c r="F5" s="167">
        <v>5</v>
      </c>
      <c r="G5" s="14">
        <v>6</v>
      </c>
      <c r="H5" s="14">
        <v>7</v>
      </c>
      <c r="I5" s="38">
        <v>8</v>
      </c>
      <c r="J5" s="14">
        <v>9</v>
      </c>
    </row>
    <row r="6" spans="1:10" s="18" customFormat="1" ht="21.75" customHeight="1">
      <c r="A6" s="214">
        <v>526</v>
      </c>
      <c r="B6" s="328" t="s">
        <v>435</v>
      </c>
      <c r="C6" s="329"/>
      <c r="D6" s="329"/>
      <c r="E6" s="330"/>
      <c r="F6" s="311">
        <f>F193</f>
        <v>34748.8</v>
      </c>
      <c r="G6" s="311">
        <f>G193</f>
        <v>22390.5</v>
      </c>
      <c r="H6" s="311">
        <f>H193</f>
        <v>21480.4</v>
      </c>
      <c r="I6" s="312">
        <f>I193</f>
        <v>-910.1</v>
      </c>
      <c r="J6" s="311">
        <f>J193</f>
        <v>95.9</v>
      </c>
    </row>
    <row r="7" spans="1:15" ht="15" customHeight="1">
      <c r="A7" s="14"/>
      <c r="B7" s="202" t="s">
        <v>78</v>
      </c>
      <c r="C7" s="73"/>
      <c r="D7" s="73"/>
      <c r="E7" s="148" t="s">
        <v>79</v>
      </c>
      <c r="F7" s="28">
        <f>F8+F13+F48+F52</f>
        <v>6099.4</v>
      </c>
      <c r="G7" s="28">
        <f>G8+G13+G48+G52</f>
        <v>4042.6</v>
      </c>
      <c r="H7" s="28">
        <f>H8+H13+H48+H52</f>
        <v>3719.5</v>
      </c>
      <c r="I7" s="16">
        <f>H7-G7</f>
        <v>-323.1</v>
      </c>
      <c r="J7" s="16">
        <f aca="true" t="shared" si="0" ref="J7:J91">H7/G7*100</f>
        <v>92</v>
      </c>
      <c r="N7" s="12"/>
      <c r="O7" s="12"/>
    </row>
    <row r="8" spans="1:15" ht="45.75" customHeight="1">
      <c r="A8" s="14"/>
      <c r="B8" s="201" t="s">
        <v>80</v>
      </c>
      <c r="C8" s="149"/>
      <c r="D8" s="149"/>
      <c r="E8" s="150" t="s">
        <v>83</v>
      </c>
      <c r="F8" s="170">
        <f>F10</f>
        <v>961.6</v>
      </c>
      <c r="G8" s="170">
        <f>G10</f>
        <v>570.5</v>
      </c>
      <c r="H8" s="170">
        <f>H10</f>
        <v>570.5</v>
      </c>
      <c r="I8" s="17">
        <f aca="true" t="shared" si="1" ref="I8:I81">H8-G8</f>
        <v>0</v>
      </c>
      <c r="J8" s="17">
        <f t="shared" si="0"/>
        <v>100</v>
      </c>
      <c r="N8" s="12"/>
      <c r="O8" s="12"/>
    </row>
    <row r="9" spans="1:15" ht="55.5" customHeight="1">
      <c r="A9" s="209"/>
      <c r="B9" s="201"/>
      <c r="C9" s="149" t="s">
        <v>225</v>
      </c>
      <c r="D9" s="149"/>
      <c r="E9" s="150" t="s">
        <v>226</v>
      </c>
      <c r="F9" s="170">
        <f aca="true" t="shared" si="2" ref="F9:H11">F10</f>
        <v>961.6</v>
      </c>
      <c r="G9" s="170">
        <f t="shared" si="2"/>
        <v>570.5</v>
      </c>
      <c r="H9" s="170">
        <f t="shared" si="2"/>
        <v>570.5</v>
      </c>
      <c r="I9" s="17">
        <f t="shared" si="1"/>
        <v>0</v>
      </c>
      <c r="J9" s="17">
        <f t="shared" si="0"/>
        <v>100</v>
      </c>
      <c r="N9" s="12"/>
      <c r="O9" s="12"/>
    </row>
    <row r="10" spans="1:15" ht="44.25" customHeight="1">
      <c r="A10" s="205"/>
      <c r="B10" s="201"/>
      <c r="C10" s="149" t="s">
        <v>227</v>
      </c>
      <c r="D10" s="149"/>
      <c r="E10" s="150" t="s">
        <v>367</v>
      </c>
      <c r="F10" s="170">
        <f t="shared" si="2"/>
        <v>961.6</v>
      </c>
      <c r="G10" s="170">
        <f t="shared" si="2"/>
        <v>570.5</v>
      </c>
      <c r="H10" s="170">
        <f t="shared" si="2"/>
        <v>570.5</v>
      </c>
      <c r="I10" s="17">
        <f t="shared" si="1"/>
        <v>0</v>
      </c>
      <c r="J10" s="17">
        <f t="shared" si="0"/>
        <v>100</v>
      </c>
      <c r="N10" s="12"/>
      <c r="O10" s="12"/>
    </row>
    <row r="11" spans="1:15" ht="19.5" customHeight="1">
      <c r="A11" s="14"/>
      <c r="B11" s="201"/>
      <c r="C11" s="149" t="s">
        <v>228</v>
      </c>
      <c r="D11" s="149"/>
      <c r="E11" s="150" t="s">
        <v>84</v>
      </c>
      <c r="F11" s="170">
        <f t="shared" si="2"/>
        <v>961.6</v>
      </c>
      <c r="G11" s="170">
        <f t="shared" si="2"/>
        <v>570.5</v>
      </c>
      <c r="H11" s="170">
        <f t="shared" si="2"/>
        <v>570.5</v>
      </c>
      <c r="I11" s="17">
        <f t="shared" si="1"/>
        <v>0</v>
      </c>
      <c r="J11" s="17">
        <f t="shared" si="0"/>
        <v>100</v>
      </c>
      <c r="N11" s="12"/>
      <c r="O11" s="12"/>
    </row>
    <row r="12" spans="1:15" ht="80.25" customHeight="1">
      <c r="A12" s="209"/>
      <c r="B12" s="201"/>
      <c r="C12" s="149"/>
      <c r="D12" s="149" t="s">
        <v>61</v>
      </c>
      <c r="E12" s="150" t="s">
        <v>156</v>
      </c>
      <c r="F12" s="170">
        <v>961.6</v>
      </c>
      <c r="G12" s="17">
        <v>570.5</v>
      </c>
      <c r="H12" s="17">
        <v>570.5</v>
      </c>
      <c r="I12" s="17">
        <f t="shared" si="1"/>
        <v>0</v>
      </c>
      <c r="J12" s="17">
        <f t="shared" si="0"/>
        <v>100</v>
      </c>
      <c r="N12" s="12"/>
      <c r="O12" s="12"/>
    </row>
    <row r="13" spans="1:15" ht="63.75">
      <c r="A13" s="211"/>
      <c r="B13" s="201" t="s">
        <v>85</v>
      </c>
      <c r="C13" s="149"/>
      <c r="D13" s="149"/>
      <c r="E13" s="150" t="s">
        <v>86</v>
      </c>
      <c r="F13" s="170">
        <f>F14+F33+F37</f>
        <v>4171.6</v>
      </c>
      <c r="G13" s="170">
        <f>G14+G33+G37</f>
        <v>2884.2</v>
      </c>
      <c r="H13" s="170">
        <f>H14+H33+H37</f>
        <v>2881.2</v>
      </c>
      <c r="I13" s="17">
        <f t="shared" si="1"/>
        <v>-3</v>
      </c>
      <c r="J13" s="17">
        <f t="shared" si="0"/>
        <v>99.9</v>
      </c>
      <c r="N13" s="12"/>
      <c r="O13" s="12"/>
    </row>
    <row r="14" spans="1:15" ht="58.5" customHeight="1">
      <c r="A14" s="14"/>
      <c r="B14" s="201"/>
      <c r="C14" s="149" t="s">
        <v>225</v>
      </c>
      <c r="D14" s="149"/>
      <c r="E14" s="150" t="s">
        <v>226</v>
      </c>
      <c r="F14" s="170">
        <f>F15+F22</f>
        <v>3800</v>
      </c>
      <c r="G14" s="170">
        <f>G15+G22</f>
        <v>2571</v>
      </c>
      <c r="H14" s="170">
        <f>H15+H22</f>
        <v>2568.5</v>
      </c>
      <c r="I14" s="17">
        <f t="shared" si="1"/>
        <v>-2.5</v>
      </c>
      <c r="J14" s="17">
        <f t="shared" si="0"/>
        <v>99.9</v>
      </c>
      <c r="N14" s="12"/>
      <c r="O14" s="12"/>
    </row>
    <row r="15" spans="1:15" ht="45" customHeight="1">
      <c r="A15" s="205"/>
      <c r="B15" s="201"/>
      <c r="C15" s="149" t="s">
        <v>227</v>
      </c>
      <c r="D15" s="149"/>
      <c r="E15" s="150" t="s">
        <v>367</v>
      </c>
      <c r="F15" s="170">
        <f>F16+F20</f>
        <v>3546.2</v>
      </c>
      <c r="G15" s="170">
        <f>G16+G20</f>
        <v>2391.6</v>
      </c>
      <c r="H15" s="170">
        <f>H16+H20</f>
        <v>2389.1</v>
      </c>
      <c r="I15" s="17">
        <f t="shared" si="1"/>
        <v>-2.5</v>
      </c>
      <c r="J15" s="17">
        <f t="shared" si="0"/>
        <v>99.9</v>
      </c>
      <c r="N15" s="12"/>
      <c r="O15" s="12"/>
    </row>
    <row r="16" spans="1:15" ht="27" customHeight="1">
      <c r="A16" s="14"/>
      <c r="B16" s="201"/>
      <c r="C16" s="149" t="s">
        <v>229</v>
      </c>
      <c r="D16" s="149"/>
      <c r="E16" s="150" t="s">
        <v>230</v>
      </c>
      <c r="F16" s="170">
        <f>F17+F18+F19</f>
        <v>3544</v>
      </c>
      <c r="G16" s="170">
        <f>G17+G18+G19</f>
        <v>2390.6</v>
      </c>
      <c r="H16" s="170">
        <f>H17+H18+H19</f>
        <v>2389.1</v>
      </c>
      <c r="I16" s="17">
        <f t="shared" si="1"/>
        <v>-1.5</v>
      </c>
      <c r="J16" s="17">
        <f t="shared" si="0"/>
        <v>99.9</v>
      </c>
      <c r="N16" s="12"/>
      <c r="O16" s="12"/>
    </row>
    <row r="17" spans="1:15" ht="76.5">
      <c r="A17" s="211"/>
      <c r="B17" s="201"/>
      <c r="C17" s="149"/>
      <c r="D17" s="149" t="s">
        <v>61</v>
      </c>
      <c r="E17" s="150" t="s">
        <v>156</v>
      </c>
      <c r="F17" s="170">
        <v>2322.4</v>
      </c>
      <c r="G17" s="17">
        <v>1668.5</v>
      </c>
      <c r="H17" s="17">
        <v>1668.5</v>
      </c>
      <c r="I17" s="17">
        <f t="shared" si="1"/>
        <v>0</v>
      </c>
      <c r="J17" s="17">
        <f t="shared" si="0"/>
        <v>100</v>
      </c>
      <c r="N17" s="12"/>
      <c r="O17" s="12"/>
    </row>
    <row r="18" spans="1:15" ht="38.25">
      <c r="A18" s="205"/>
      <c r="B18" s="201"/>
      <c r="C18" s="149"/>
      <c r="D18" s="149" t="s">
        <v>62</v>
      </c>
      <c r="E18" s="150" t="s">
        <v>231</v>
      </c>
      <c r="F18" s="170">
        <v>1196</v>
      </c>
      <c r="G18" s="17">
        <v>697.4</v>
      </c>
      <c r="H18" s="17">
        <v>695.9</v>
      </c>
      <c r="I18" s="17">
        <f t="shared" si="1"/>
        <v>-1.5</v>
      </c>
      <c r="J18" s="17">
        <f t="shared" si="0"/>
        <v>99.8</v>
      </c>
      <c r="N18" s="12"/>
      <c r="O18" s="12"/>
    </row>
    <row r="19" spans="1:15" ht="18.75" customHeight="1">
      <c r="A19" s="14"/>
      <c r="B19" s="201"/>
      <c r="C19" s="149"/>
      <c r="D19" s="149" t="s">
        <v>63</v>
      </c>
      <c r="E19" s="150" t="s">
        <v>64</v>
      </c>
      <c r="F19" s="170">
        <v>25.6</v>
      </c>
      <c r="G19" s="17">
        <v>24.7</v>
      </c>
      <c r="H19" s="17">
        <v>24.7</v>
      </c>
      <c r="I19" s="17">
        <f t="shared" si="1"/>
        <v>0</v>
      </c>
      <c r="J19" s="17">
        <f t="shared" si="0"/>
        <v>100</v>
      </c>
      <c r="N19" s="12"/>
      <c r="O19" s="12"/>
    </row>
    <row r="20" spans="1:15" ht="27" customHeight="1">
      <c r="A20" s="14"/>
      <c r="B20" s="201"/>
      <c r="C20" s="149" t="s">
        <v>232</v>
      </c>
      <c r="D20" s="149"/>
      <c r="E20" s="150" t="s">
        <v>105</v>
      </c>
      <c r="F20" s="170">
        <f>F21</f>
        <v>2.2</v>
      </c>
      <c r="G20" s="170">
        <f>G21</f>
        <v>1</v>
      </c>
      <c r="H20" s="170">
        <f>H21</f>
        <v>0</v>
      </c>
      <c r="I20" s="17">
        <f t="shared" si="1"/>
        <v>-1</v>
      </c>
      <c r="J20" s="17">
        <f t="shared" si="0"/>
        <v>0</v>
      </c>
      <c r="N20" s="12"/>
      <c r="O20" s="12"/>
    </row>
    <row r="21" spans="1:15" ht="42" customHeight="1">
      <c r="A21" s="209"/>
      <c r="B21" s="201"/>
      <c r="C21" s="149"/>
      <c r="D21" s="149" t="s">
        <v>62</v>
      </c>
      <c r="E21" s="150" t="s">
        <v>231</v>
      </c>
      <c r="F21" s="170">
        <v>2.2</v>
      </c>
      <c r="G21" s="17">
        <v>1</v>
      </c>
      <c r="H21" s="17">
        <v>0</v>
      </c>
      <c r="I21" s="17">
        <f t="shared" si="1"/>
        <v>-1</v>
      </c>
      <c r="J21" s="17">
        <f t="shared" si="0"/>
        <v>0</v>
      </c>
      <c r="N21" s="12"/>
      <c r="O21" s="12"/>
    </row>
    <row r="22" spans="1:15" ht="26.25" customHeight="1">
      <c r="A22" s="211"/>
      <c r="B22" s="201"/>
      <c r="C22" s="149" t="s">
        <v>233</v>
      </c>
      <c r="D22" s="149"/>
      <c r="E22" s="150" t="s">
        <v>436</v>
      </c>
      <c r="F22" s="170">
        <f>F23+F25+F27+F29+F31</f>
        <v>253.8</v>
      </c>
      <c r="G22" s="170">
        <f>G23+G25+G27+G29+G31</f>
        <v>179.4</v>
      </c>
      <c r="H22" s="170">
        <f>H23+H25+H27+H29+H31</f>
        <v>179.4</v>
      </c>
      <c r="I22" s="17">
        <f t="shared" si="1"/>
        <v>0</v>
      </c>
      <c r="J22" s="17">
        <f t="shared" si="0"/>
        <v>100</v>
      </c>
      <c r="K22" s="13"/>
      <c r="N22" s="12"/>
      <c r="O22" s="12"/>
    </row>
    <row r="23" spans="1:10" s="29" customFormat="1" ht="44.25" customHeight="1">
      <c r="A23" s="38"/>
      <c r="B23" s="201"/>
      <c r="C23" s="149" t="s">
        <v>234</v>
      </c>
      <c r="D23" s="149"/>
      <c r="E23" s="150" t="s">
        <v>81</v>
      </c>
      <c r="F23" s="170">
        <f>F24</f>
        <v>119.5</v>
      </c>
      <c r="G23" s="170">
        <f>G24</f>
        <v>90</v>
      </c>
      <c r="H23" s="170">
        <f>H24</f>
        <v>90</v>
      </c>
      <c r="I23" s="17">
        <f t="shared" si="1"/>
        <v>0</v>
      </c>
      <c r="J23" s="17">
        <f t="shared" si="0"/>
        <v>100</v>
      </c>
    </row>
    <row r="24" spans="1:10" s="29" customFormat="1" ht="12.75">
      <c r="A24" s="38"/>
      <c r="B24" s="201"/>
      <c r="C24" s="149"/>
      <c r="D24" s="149" t="s">
        <v>103</v>
      </c>
      <c r="E24" s="151" t="s">
        <v>87</v>
      </c>
      <c r="F24" s="170">
        <v>119.5</v>
      </c>
      <c r="G24" s="17">
        <v>90</v>
      </c>
      <c r="H24" s="17">
        <v>90</v>
      </c>
      <c r="I24" s="17">
        <f t="shared" si="1"/>
        <v>0</v>
      </c>
      <c r="J24" s="17">
        <f t="shared" si="0"/>
        <v>100</v>
      </c>
    </row>
    <row r="25" spans="1:15" ht="25.5">
      <c r="A25" s="14"/>
      <c r="B25" s="201"/>
      <c r="C25" s="149" t="s">
        <v>235</v>
      </c>
      <c r="D25" s="149"/>
      <c r="E25" s="150" t="s">
        <v>12</v>
      </c>
      <c r="F25" s="170">
        <f>F26</f>
        <v>29.9</v>
      </c>
      <c r="G25" s="170">
        <f>G26</f>
        <v>13.9</v>
      </c>
      <c r="H25" s="170">
        <f>H26</f>
        <v>13.9</v>
      </c>
      <c r="I25" s="17">
        <f t="shared" si="1"/>
        <v>0</v>
      </c>
      <c r="J25" s="17">
        <f t="shared" si="0"/>
        <v>100</v>
      </c>
      <c r="N25" s="12"/>
      <c r="O25" s="12"/>
    </row>
    <row r="26" spans="1:15" ht="12.75">
      <c r="A26" s="14"/>
      <c r="B26" s="201"/>
      <c r="C26" s="149"/>
      <c r="D26" s="149" t="s">
        <v>103</v>
      </c>
      <c r="E26" s="151" t="s">
        <v>87</v>
      </c>
      <c r="F26" s="170">
        <v>29.9</v>
      </c>
      <c r="G26" s="17">
        <v>13.9</v>
      </c>
      <c r="H26" s="17">
        <v>13.9</v>
      </c>
      <c r="I26" s="17">
        <f t="shared" si="1"/>
        <v>0</v>
      </c>
      <c r="J26" s="17">
        <f t="shared" si="0"/>
        <v>100</v>
      </c>
      <c r="N26" s="12"/>
      <c r="O26" s="12"/>
    </row>
    <row r="27" spans="1:15" ht="38.25">
      <c r="A27" s="14"/>
      <c r="B27" s="201"/>
      <c r="C27" s="149" t="s">
        <v>236</v>
      </c>
      <c r="D27" s="149"/>
      <c r="E27" s="150" t="s">
        <v>237</v>
      </c>
      <c r="F27" s="170">
        <f>F28</f>
        <v>41.1</v>
      </c>
      <c r="G27" s="170">
        <f>G28</f>
        <v>30</v>
      </c>
      <c r="H27" s="170">
        <f>H28</f>
        <v>30</v>
      </c>
      <c r="I27" s="17">
        <f t="shared" si="1"/>
        <v>0</v>
      </c>
      <c r="J27" s="17">
        <f t="shared" si="0"/>
        <v>100</v>
      </c>
      <c r="N27" s="12"/>
      <c r="O27" s="12"/>
    </row>
    <row r="28" spans="1:15" ht="12.75">
      <c r="A28" s="211"/>
      <c r="B28" s="201"/>
      <c r="C28" s="149"/>
      <c r="D28" s="149" t="s">
        <v>103</v>
      </c>
      <c r="E28" s="151" t="s">
        <v>87</v>
      </c>
      <c r="F28" s="170">
        <v>41.1</v>
      </c>
      <c r="G28" s="17">
        <v>30</v>
      </c>
      <c r="H28" s="17">
        <v>30</v>
      </c>
      <c r="I28" s="17">
        <f t="shared" si="1"/>
        <v>0</v>
      </c>
      <c r="J28" s="17">
        <f t="shared" si="0"/>
        <v>100</v>
      </c>
      <c r="N28" s="12"/>
      <c r="O28" s="12"/>
    </row>
    <row r="29" spans="1:15" ht="51">
      <c r="A29" s="14"/>
      <c r="B29" s="201"/>
      <c r="C29" s="149" t="s">
        <v>238</v>
      </c>
      <c r="D29" s="149"/>
      <c r="E29" s="150" t="s">
        <v>239</v>
      </c>
      <c r="F29" s="170">
        <f>F30</f>
        <v>30.5</v>
      </c>
      <c r="G29" s="170">
        <f>G30</f>
        <v>30.5</v>
      </c>
      <c r="H29" s="170">
        <f>H30</f>
        <v>30.5</v>
      </c>
      <c r="I29" s="17">
        <f t="shared" si="1"/>
        <v>0</v>
      </c>
      <c r="J29" s="17">
        <f t="shared" si="0"/>
        <v>100</v>
      </c>
      <c r="N29" s="12"/>
      <c r="O29" s="12"/>
    </row>
    <row r="30" spans="1:15" ht="12.75">
      <c r="A30" s="209"/>
      <c r="B30" s="201"/>
      <c r="C30" s="149"/>
      <c r="D30" s="149" t="s">
        <v>103</v>
      </c>
      <c r="E30" s="151" t="s">
        <v>87</v>
      </c>
      <c r="F30" s="170">
        <v>30.5</v>
      </c>
      <c r="G30" s="170">
        <v>30.5</v>
      </c>
      <c r="H30" s="170">
        <v>30.5</v>
      </c>
      <c r="I30" s="17">
        <f t="shared" si="1"/>
        <v>0</v>
      </c>
      <c r="J30" s="17">
        <f t="shared" si="0"/>
        <v>100</v>
      </c>
      <c r="N30" s="12"/>
      <c r="O30" s="12"/>
    </row>
    <row r="31" spans="1:15" ht="51">
      <c r="A31" s="211"/>
      <c r="B31" s="201"/>
      <c r="C31" s="149" t="s">
        <v>240</v>
      </c>
      <c r="D31" s="149"/>
      <c r="E31" s="151" t="s">
        <v>241</v>
      </c>
      <c r="F31" s="170">
        <f>F32</f>
        <v>32.8</v>
      </c>
      <c r="G31" s="170">
        <f>G32</f>
        <v>15</v>
      </c>
      <c r="H31" s="170">
        <f>H32</f>
        <v>15</v>
      </c>
      <c r="I31" s="17">
        <f t="shared" si="1"/>
        <v>0</v>
      </c>
      <c r="J31" s="17">
        <f t="shared" si="0"/>
        <v>100</v>
      </c>
      <c r="N31" s="12"/>
      <c r="O31" s="12"/>
    </row>
    <row r="32" spans="1:15" ht="12.75">
      <c r="A32" s="205"/>
      <c r="B32" s="201"/>
      <c r="C32" s="149"/>
      <c r="D32" s="149" t="s">
        <v>103</v>
      </c>
      <c r="E32" s="151" t="s">
        <v>87</v>
      </c>
      <c r="F32" s="170">
        <v>32.8</v>
      </c>
      <c r="G32" s="17">
        <v>15</v>
      </c>
      <c r="H32" s="17">
        <v>15</v>
      </c>
      <c r="I32" s="17">
        <f t="shared" si="1"/>
        <v>0</v>
      </c>
      <c r="J32" s="17">
        <f t="shared" si="0"/>
        <v>100</v>
      </c>
      <c r="N32" s="12"/>
      <c r="O32" s="12"/>
    </row>
    <row r="33" spans="1:15" ht="38.25">
      <c r="A33" s="205"/>
      <c r="B33" s="201"/>
      <c r="C33" s="149" t="s">
        <v>242</v>
      </c>
      <c r="D33" s="149"/>
      <c r="E33" s="151" t="s">
        <v>266</v>
      </c>
      <c r="F33" s="170">
        <f aca="true" t="shared" si="3" ref="F33:H35">F34</f>
        <v>23.9</v>
      </c>
      <c r="G33" s="170">
        <f t="shared" si="3"/>
        <v>23.9</v>
      </c>
      <c r="H33" s="170">
        <f t="shared" si="3"/>
        <v>23.9</v>
      </c>
      <c r="I33" s="17">
        <f t="shared" si="1"/>
        <v>0</v>
      </c>
      <c r="J33" s="17">
        <f t="shared" si="0"/>
        <v>100</v>
      </c>
      <c r="N33" s="12"/>
      <c r="O33" s="12"/>
    </row>
    <row r="34" spans="1:15" ht="25.5">
      <c r="A34" s="14"/>
      <c r="B34" s="201"/>
      <c r="C34" s="149" t="s">
        <v>243</v>
      </c>
      <c r="D34" s="149"/>
      <c r="E34" s="151" t="s">
        <v>436</v>
      </c>
      <c r="F34" s="170">
        <f t="shared" si="3"/>
        <v>23.9</v>
      </c>
      <c r="G34" s="17">
        <f t="shared" si="3"/>
        <v>23.9</v>
      </c>
      <c r="H34" s="17">
        <f t="shared" si="3"/>
        <v>23.9</v>
      </c>
      <c r="I34" s="17">
        <f t="shared" si="1"/>
        <v>0</v>
      </c>
      <c r="J34" s="17">
        <f t="shared" si="0"/>
        <v>100</v>
      </c>
      <c r="N34" s="12"/>
      <c r="O34" s="12"/>
    </row>
    <row r="35" spans="1:15" ht="38.25">
      <c r="A35" s="14"/>
      <c r="B35" s="201"/>
      <c r="C35" s="149" t="s">
        <v>244</v>
      </c>
      <c r="D35" s="149"/>
      <c r="E35" s="151" t="s">
        <v>437</v>
      </c>
      <c r="F35" s="170">
        <f t="shared" si="3"/>
        <v>23.9</v>
      </c>
      <c r="G35" s="17">
        <f t="shared" si="3"/>
        <v>23.9</v>
      </c>
      <c r="H35" s="17">
        <f t="shared" si="3"/>
        <v>23.9</v>
      </c>
      <c r="I35" s="17">
        <f t="shared" si="1"/>
        <v>0</v>
      </c>
      <c r="J35" s="17">
        <f t="shared" si="0"/>
        <v>100</v>
      </c>
      <c r="N35" s="12"/>
      <c r="O35" s="12"/>
    </row>
    <row r="36" spans="1:15" ht="12.75">
      <c r="A36" s="211"/>
      <c r="B36" s="201"/>
      <c r="C36" s="149"/>
      <c r="D36" s="149" t="s">
        <v>103</v>
      </c>
      <c r="E36" s="151" t="s">
        <v>87</v>
      </c>
      <c r="F36" s="170">
        <v>23.9</v>
      </c>
      <c r="G36" s="17">
        <v>23.9</v>
      </c>
      <c r="H36" s="17">
        <v>23.9</v>
      </c>
      <c r="I36" s="17">
        <f t="shared" si="1"/>
        <v>0</v>
      </c>
      <c r="J36" s="17">
        <f t="shared" si="0"/>
        <v>100</v>
      </c>
      <c r="N36" s="12"/>
      <c r="O36" s="12"/>
    </row>
    <row r="37" spans="1:15" ht="25.5">
      <c r="A37" s="205"/>
      <c r="B37" s="201"/>
      <c r="C37" s="149" t="s">
        <v>245</v>
      </c>
      <c r="D37" s="149"/>
      <c r="E37" s="151" t="s">
        <v>246</v>
      </c>
      <c r="F37" s="170">
        <f>F40+F42+F44+F46+F38</f>
        <v>347.7</v>
      </c>
      <c r="G37" s="170">
        <f>G40+G42+G44+G46+G38</f>
        <v>289.3</v>
      </c>
      <c r="H37" s="170">
        <f>H40+H42+H44+H46+H38</f>
        <v>288.8</v>
      </c>
      <c r="I37" s="17">
        <f t="shared" si="1"/>
        <v>-0.5</v>
      </c>
      <c r="J37" s="17">
        <f t="shared" si="0"/>
        <v>99.8</v>
      </c>
      <c r="N37" s="12"/>
      <c r="O37" s="12"/>
    </row>
    <row r="38" spans="1:15" ht="76.5">
      <c r="A38" s="205"/>
      <c r="B38" s="201"/>
      <c r="C38" s="149" t="s">
        <v>410</v>
      </c>
      <c r="D38" s="149"/>
      <c r="E38" s="151" t="s">
        <v>409</v>
      </c>
      <c r="F38" s="170">
        <f>F39</f>
        <v>0.5</v>
      </c>
      <c r="G38" s="170">
        <f>G39</f>
        <v>0.5</v>
      </c>
      <c r="H38" s="170">
        <f>H39</f>
        <v>0</v>
      </c>
      <c r="I38" s="17">
        <f t="shared" si="1"/>
        <v>-0.5</v>
      </c>
      <c r="J38" s="17">
        <f t="shared" si="0"/>
        <v>0</v>
      </c>
      <c r="N38" s="12"/>
      <c r="O38" s="12"/>
    </row>
    <row r="39" spans="1:15" ht="12.75">
      <c r="A39" s="205"/>
      <c r="B39" s="201"/>
      <c r="C39" s="149"/>
      <c r="D39" s="149" t="s">
        <v>103</v>
      </c>
      <c r="E39" s="151" t="s">
        <v>87</v>
      </c>
      <c r="F39" s="170">
        <v>0.5</v>
      </c>
      <c r="G39" s="170">
        <v>0.5</v>
      </c>
      <c r="H39" s="170">
        <v>0</v>
      </c>
      <c r="I39" s="17">
        <f t="shared" si="1"/>
        <v>-0.5</v>
      </c>
      <c r="J39" s="17">
        <f t="shared" si="0"/>
        <v>0</v>
      </c>
      <c r="N39" s="12"/>
      <c r="O39" s="12"/>
    </row>
    <row r="40" spans="1:15" ht="38.25">
      <c r="A40" s="205"/>
      <c r="B40" s="201"/>
      <c r="C40" s="149" t="s">
        <v>247</v>
      </c>
      <c r="D40" s="149"/>
      <c r="E40" s="151" t="s">
        <v>141</v>
      </c>
      <c r="F40" s="170">
        <f>F41</f>
        <v>285.9</v>
      </c>
      <c r="G40" s="170">
        <f>G41</f>
        <v>238.3</v>
      </c>
      <c r="H40" s="170">
        <f>H41</f>
        <v>238.3</v>
      </c>
      <c r="I40" s="17">
        <f t="shared" si="1"/>
        <v>0</v>
      </c>
      <c r="J40" s="17">
        <f t="shared" si="0"/>
        <v>100</v>
      </c>
      <c r="N40" s="12"/>
      <c r="O40" s="12"/>
    </row>
    <row r="41" spans="1:15" ht="12.75">
      <c r="A41" s="205"/>
      <c r="B41" s="201"/>
      <c r="C41" s="149"/>
      <c r="D41" s="149" t="s">
        <v>103</v>
      </c>
      <c r="E41" s="151" t="s">
        <v>87</v>
      </c>
      <c r="F41" s="170">
        <v>285.9</v>
      </c>
      <c r="G41" s="17">
        <v>238.3</v>
      </c>
      <c r="H41" s="17">
        <v>238.3</v>
      </c>
      <c r="I41" s="17">
        <f t="shared" si="1"/>
        <v>0</v>
      </c>
      <c r="J41" s="17">
        <f t="shared" si="0"/>
        <v>100</v>
      </c>
      <c r="N41" s="12"/>
      <c r="O41" s="12"/>
    </row>
    <row r="42" spans="1:15" ht="38.25">
      <c r="A42" s="14"/>
      <c r="B42" s="201"/>
      <c r="C42" s="149" t="s">
        <v>248</v>
      </c>
      <c r="D42" s="149"/>
      <c r="E42" s="151" t="s">
        <v>201</v>
      </c>
      <c r="F42" s="170">
        <f>F43</f>
        <v>16</v>
      </c>
      <c r="G42" s="170">
        <f>G43</f>
        <v>10.6</v>
      </c>
      <c r="H42" s="170">
        <f>H43</f>
        <v>10.6</v>
      </c>
      <c r="I42" s="17">
        <f t="shared" si="1"/>
        <v>0</v>
      </c>
      <c r="J42" s="17">
        <f t="shared" si="0"/>
        <v>100</v>
      </c>
      <c r="N42" s="12"/>
      <c r="O42" s="12"/>
    </row>
    <row r="43" spans="1:15" ht="12.75">
      <c r="A43" s="14"/>
      <c r="B43" s="201"/>
      <c r="C43" s="149"/>
      <c r="D43" s="149" t="s">
        <v>103</v>
      </c>
      <c r="E43" s="151" t="s">
        <v>87</v>
      </c>
      <c r="F43" s="170">
        <v>16</v>
      </c>
      <c r="G43" s="17">
        <v>10.6</v>
      </c>
      <c r="H43" s="17">
        <v>10.6</v>
      </c>
      <c r="I43" s="17">
        <f t="shared" si="1"/>
        <v>0</v>
      </c>
      <c r="J43" s="17">
        <f t="shared" si="0"/>
        <v>100</v>
      </c>
      <c r="N43" s="12"/>
      <c r="O43" s="12"/>
    </row>
    <row r="44" spans="1:15" ht="38.25">
      <c r="A44" s="14"/>
      <c r="B44" s="201"/>
      <c r="C44" s="149" t="s">
        <v>249</v>
      </c>
      <c r="D44" s="149"/>
      <c r="E44" s="151" t="s">
        <v>250</v>
      </c>
      <c r="F44" s="170">
        <f>F45</f>
        <v>16</v>
      </c>
      <c r="G44" s="17">
        <f>G45</f>
        <v>10.6</v>
      </c>
      <c r="H44" s="17">
        <f>H45</f>
        <v>10.6</v>
      </c>
      <c r="I44" s="17">
        <f t="shared" si="1"/>
        <v>0</v>
      </c>
      <c r="J44" s="17">
        <f t="shared" si="0"/>
        <v>100</v>
      </c>
      <c r="N44" s="12"/>
      <c r="O44" s="12"/>
    </row>
    <row r="45" spans="1:15" ht="12.75">
      <c r="A45" s="209"/>
      <c r="B45" s="201"/>
      <c r="C45" s="149"/>
      <c r="D45" s="149" t="s">
        <v>103</v>
      </c>
      <c r="E45" s="151" t="s">
        <v>87</v>
      </c>
      <c r="F45" s="170">
        <v>16</v>
      </c>
      <c r="G45" s="17">
        <v>10.6</v>
      </c>
      <c r="H45" s="17">
        <v>10.6</v>
      </c>
      <c r="I45" s="17">
        <f t="shared" si="1"/>
        <v>0</v>
      </c>
      <c r="J45" s="17">
        <f t="shared" si="0"/>
        <v>100</v>
      </c>
      <c r="N45" s="12"/>
      <c r="O45" s="12"/>
    </row>
    <row r="46" spans="1:15" ht="51">
      <c r="A46" s="211"/>
      <c r="B46" s="201"/>
      <c r="C46" s="149" t="s">
        <v>390</v>
      </c>
      <c r="D46" s="149"/>
      <c r="E46" s="151" t="s">
        <v>389</v>
      </c>
      <c r="F46" s="170">
        <f>F47</f>
        <v>29.3</v>
      </c>
      <c r="G46" s="17">
        <f>G47</f>
        <v>29.3</v>
      </c>
      <c r="H46" s="17">
        <f>H47</f>
        <v>29.3</v>
      </c>
      <c r="I46" s="17">
        <f t="shared" si="1"/>
        <v>0</v>
      </c>
      <c r="J46" s="17">
        <f t="shared" si="0"/>
        <v>100</v>
      </c>
      <c r="N46" s="12"/>
      <c r="O46" s="12"/>
    </row>
    <row r="47" spans="1:15" ht="12.75">
      <c r="A47" s="14"/>
      <c r="B47" s="201"/>
      <c r="C47" s="149"/>
      <c r="D47" s="149" t="s">
        <v>103</v>
      </c>
      <c r="E47" s="151" t="s">
        <v>87</v>
      </c>
      <c r="F47" s="170">
        <v>29.3</v>
      </c>
      <c r="G47" s="17">
        <v>29.3</v>
      </c>
      <c r="H47" s="17">
        <v>29.3</v>
      </c>
      <c r="I47" s="17">
        <f t="shared" si="1"/>
        <v>0</v>
      </c>
      <c r="J47" s="17">
        <f t="shared" si="0"/>
        <v>100</v>
      </c>
      <c r="N47" s="12"/>
      <c r="O47" s="12"/>
    </row>
    <row r="48" spans="1:15" ht="25.5">
      <c r="A48" s="211"/>
      <c r="B48" s="201" t="s">
        <v>82</v>
      </c>
      <c r="C48" s="149"/>
      <c r="D48" s="149"/>
      <c r="E48" s="150" t="s">
        <v>251</v>
      </c>
      <c r="F48" s="170">
        <f>F50</f>
        <v>200</v>
      </c>
      <c r="G48" s="17">
        <f aca="true" t="shared" si="4" ref="G48:H50">G49</f>
        <v>150</v>
      </c>
      <c r="H48" s="17">
        <f t="shared" si="4"/>
        <v>0</v>
      </c>
      <c r="I48" s="17">
        <f t="shared" si="1"/>
        <v>-150</v>
      </c>
      <c r="J48" s="17">
        <f t="shared" si="0"/>
        <v>0</v>
      </c>
      <c r="N48" s="12"/>
      <c r="O48" s="12"/>
    </row>
    <row r="49" spans="1:15" ht="25.5">
      <c r="A49" s="14"/>
      <c r="B49" s="201"/>
      <c r="C49" s="149" t="s">
        <v>245</v>
      </c>
      <c r="D49" s="149"/>
      <c r="E49" s="150" t="s">
        <v>246</v>
      </c>
      <c r="F49" s="170">
        <f>F50</f>
        <v>200</v>
      </c>
      <c r="G49" s="17">
        <f t="shared" si="4"/>
        <v>150</v>
      </c>
      <c r="H49" s="17">
        <f t="shared" si="4"/>
        <v>0</v>
      </c>
      <c r="I49" s="17">
        <f t="shared" si="1"/>
        <v>-150</v>
      </c>
      <c r="J49" s="17">
        <f t="shared" si="0"/>
        <v>0</v>
      </c>
      <c r="N49" s="12"/>
      <c r="O49" s="12"/>
    </row>
    <row r="50" spans="1:15" ht="25.5">
      <c r="A50" s="14"/>
      <c r="B50" s="201"/>
      <c r="C50" s="149" t="s">
        <v>252</v>
      </c>
      <c r="D50" s="149"/>
      <c r="E50" s="150" t="s">
        <v>251</v>
      </c>
      <c r="F50" s="170">
        <f>F51</f>
        <v>200</v>
      </c>
      <c r="G50" s="17">
        <f t="shared" si="4"/>
        <v>150</v>
      </c>
      <c r="H50" s="17">
        <f t="shared" si="4"/>
        <v>0</v>
      </c>
      <c r="I50" s="17">
        <f t="shared" si="1"/>
        <v>-150</v>
      </c>
      <c r="J50" s="17">
        <f t="shared" si="0"/>
        <v>0</v>
      </c>
      <c r="N50" s="12"/>
      <c r="O50" s="12"/>
    </row>
    <row r="51" spans="1:15" ht="12.75">
      <c r="A51" s="14"/>
      <c r="B51" s="201"/>
      <c r="C51" s="149"/>
      <c r="D51" s="149" t="s">
        <v>63</v>
      </c>
      <c r="E51" s="15" t="s">
        <v>64</v>
      </c>
      <c r="F51" s="170">
        <v>200</v>
      </c>
      <c r="G51" s="17">
        <v>150</v>
      </c>
      <c r="H51" s="17">
        <v>0</v>
      </c>
      <c r="I51" s="17">
        <f t="shared" si="1"/>
        <v>-150</v>
      </c>
      <c r="J51" s="17">
        <f t="shared" si="0"/>
        <v>0</v>
      </c>
      <c r="N51" s="12"/>
      <c r="O51" s="12"/>
    </row>
    <row r="52" spans="1:10" s="29" customFormat="1" ht="12.75">
      <c r="A52" s="38"/>
      <c r="B52" s="201" t="s">
        <v>95</v>
      </c>
      <c r="C52" s="149"/>
      <c r="D52" s="149"/>
      <c r="E52" s="150" t="s">
        <v>76</v>
      </c>
      <c r="F52" s="170">
        <f>F53+F64</f>
        <v>766.2</v>
      </c>
      <c r="G52" s="170">
        <f>G53+G64</f>
        <v>437.9</v>
      </c>
      <c r="H52" s="170">
        <f>H53+H64</f>
        <v>267.8</v>
      </c>
      <c r="I52" s="17">
        <f t="shared" si="1"/>
        <v>-170.1</v>
      </c>
      <c r="J52" s="17">
        <f t="shared" si="0"/>
        <v>61.2</v>
      </c>
    </row>
    <row r="53" spans="1:10" s="29" customFormat="1" ht="51">
      <c r="A53" s="38"/>
      <c r="B53" s="201"/>
      <c r="C53" s="149" t="s">
        <v>225</v>
      </c>
      <c r="D53" s="149"/>
      <c r="E53" s="150" t="s">
        <v>226</v>
      </c>
      <c r="F53" s="170">
        <f>F54</f>
        <v>360.6</v>
      </c>
      <c r="G53" s="170">
        <f>G54</f>
        <v>139.1</v>
      </c>
      <c r="H53" s="170">
        <f>H54</f>
        <v>139</v>
      </c>
      <c r="I53" s="17">
        <f t="shared" si="1"/>
        <v>-0.1</v>
      </c>
      <c r="J53" s="17">
        <f t="shared" si="0"/>
        <v>99.9</v>
      </c>
    </row>
    <row r="54" spans="1:10" s="29" customFormat="1" ht="38.25">
      <c r="A54" s="38"/>
      <c r="B54" s="201"/>
      <c r="C54" s="149" t="s">
        <v>253</v>
      </c>
      <c r="D54" s="149"/>
      <c r="E54" s="150" t="s">
        <v>254</v>
      </c>
      <c r="F54" s="170">
        <f>F57+F61+F55+F59</f>
        <v>360.6</v>
      </c>
      <c r="G54" s="170">
        <f>G57+G61+G55+G59</f>
        <v>139.1</v>
      </c>
      <c r="H54" s="170">
        <f>H57+H61+H55+H59</f>
        <v>139</v>
      </c>
      <c r="I54" s="17">
        <f t="shared" si="1"/>
        <v>-0.1</v>
      </c>
      <c r="J54" s="17">
        <f t="shared" si="0"/>
        <v>99.9</v>
      </c>
    </row>
    <row r="55" spans="1:10" s="29" customFormat="1" ht="38.25">
      <c r="A55" s="38"/>
      <c r="B55" s="201"/>
      <c r="C55" s="149" t="s">
        <v>392</v>
      </c>
      <c r="D55" s="149"/>
      <c r="E55" s="150" t="s">
        <v>391</v>
      </c>
      <c r="F55" s="170">
        <f>F56</f>
        <v>23</v>
      </c>
      <c r="G55" s="170">
        <f>G56</f>
        <v>23</v>
      </c>
      <c r="H55" s="170">
        <f>H56</f>
        <v>23</v>
      </c>
      <c r="I55" s="17">
        <f t="shared" si="1"/>
        <v>0</v>
      </c>
      <c r="J55" s="17">
        <f t="shared" si="0"/>
        <v>100</v>
      </c>
    </row>
    <row r="56" spans="1:10" s="29" customFormat="1" ht="38.25">
      <c r="A56" s="38"/>
      <c r="B56" s="201"/>
      <c r="C56" s="149"/>
      <c r="D56" s="149" t="s">
        <v>62</v>
      </c>
      <c r="E56" s="150" t="s">
        <v>231</v>
      </c>
      <c r="F56" s="170">
        <v>23</v>
      </c>
      <c r="G56" s="170">
        <v>23</v>
      </c>
      <c r="H56" s="170">
        <v>23</v>
      </c>
      <c r="I56" s="17">
        <f t="shared" si="1"/>
        <v>0</v>
      </c>
      <c r="J56" s="17">
        <f t="shared" si="0"/>
        <v>100</v>
      </c>
    </row>
    <row r="57" spans="1:15" ht="38.25">
      <c r="A57" s="14"/>
      <c r="B57" s="201"/>
      <c r="C57" s="152" t="s">
        <v>255</v>
      </c>
      <c r="D57" s="14"/>
      <c r="E57" s="151" t="s">
        <v>256</v>
      </c>
      <c r="F57" s="170">
        <f>F58</f>
        <v>129</v>
      </c>
      <c r="G57" s="170">
        <f>G58</f>
        <v>0.1</v>
      </c>
      <c r="H57" s="170">
        <f>H58</f>
        <v>0</v>
      </c>
      <c r="I57" s="17">
        <f t="shared" si="1"/>
        <v>-0.1</v>
      </c>
      <c r="J57" s="17">
        <f t="shared" si="0"/>
        <v>0</v>
      </c>
      <c r="N57" s="12"/>
      <c r="O57" s="12"/>
    </row>
    <row r="58" spans="1:15" ht="38.25">
      <c r="A58" s="14"/>
      <c r="B58" s="201"/>
      <c r="C58" s="149"/>
      <c r="D58" s="149" t="s">
        <v>62</v>
      </c>
      <c r="E58" s="150" t="s">
        <v>231</v>
      </c>
      <c r="F58" s="170">
        <v>129</v>
      </c>
      <c r="G58" s="17">
        <v>0.1</v>
      </c>
      <c r="H58" s="17">
        <v>0</v>
      </c>
      <c r="I58" s="17">
        <f t="shared" si="1"/>
        <v>-0.1</v>
      </c>
      <c r="J58" s="17">
        <f t="shared" si="0"/>
        <v>0</v>
      </c>
      <c r="N58" s="12"/>
      <c r="O58" s="12"/>
    </row>
    <row r="59" spans="1:15" ht="51">
      <c r="A59" s="209"/>
      <c r="B59" s="201"/>
      <c r="C59" s="149" t="s">
        <v>394</v>
      </c>
      <c r="D59" s="149"/>
      <c r="E59" s="150" t="s">
        <v>393</v>
      </c>
      <c r="F59" s="170">
        <f>F60</f>
        <v>170.7</v>
      </c>
      <c r="G59" s="17">
        <f>G60</f>
        <v>101</v>
      </c>
      <c r="H59" s="17">
        <f>H60</f>
        <v>101</v>
      </c>
      <c r="I59" s="17">
        <f t="shared" si="1"/>
        <v>0</v>
      </c>
      <c r="J59" s="17">
        <f t="shared" si="0"/>
        <v>100</v>
      </c>
      <c r="N59" s="12"/>
      <c r="O59" s="12"/>
    </row>
    <row r="60" spans="1:15" ht="38.25">
      <c r="A60" s="209"/>
      <c r="B60" s="201"/>
      <c r="C60" s="149"/>
      <c r="D60" s="149" t="s">
        <v>62</v>
      </c>
      <c r="E60" s="150" t="s">
        <v>231</v>
      </c>
      <c r="F60" s="170">
        <v>170.7</v>
      </c>
      <c r="G60" s="17">
        <v>101</v>
      </c>
      <c r="H60" s="17">
        <v>101</v>
      </c>
      <c r="I60" s="17">
        <f t="shared" si="1"/>
        <v>0</v>
      </c>
      <c r="J60" s="17">
        <f t="shared" si="0"/>
        <v>100</v>
      </c>
      <c r="N60" s="12"/>
      <c r="O60" s="12"/>
    </row>
    <row r="61" spans="1:15" ht="25.5">
      <c r="A61" s="209"/>
      <c r="B61" s="201"/>
      <c r="C61" s="149" t="s">
        <v>257</v>
      </c>
      <c r="D61" s="149"/>
      <c r="E61" s="150" t="s">
        <v>258</v>
      </c>
      <c r="F61" s="170">
        <f>F62+F63</f>
        <v>37.9</v>
      </c>
      <c r="G61" s="170">
        <f>G62+G63</f>
        <v>15</v>
      </c>
      <c r="H61" s="170">
        <f>H62+H63</f>
        <v>15</v>
      </c>
      <c r="I61" s="17">
        <f t="shared" si="1"/>
        <v>0</v>
      </c>
      <c r="J61" s="17">
        <f t="shared" si="0"/>
        <v>100</v>
      </c>
      <c r="N61" s="12"/>
      <c r="O61" s="12"/>
    </row>
    <row r="62" spans="1:15" ht="38.25">
      <c r="A62" s="211"/>
      <c r="B62" s="201"/>
      <c r="C62" s="149"/>
      <c r="D62" s="149" t="s">
        <v>62</v>
      </c>
      <c r="E62" s="150" t="s">
        <v>231</v>
      </c>
      <c r="F62" s="170">
        <v>22.9</v>
      </c>
      <c r="G62" s="170">
        <v>0</v>
      </c>
      <c r="H62" s="17">
        <v>0</v>
      </c>
      <c r="I62" s="17">
        <f t="shared" si="1"/>
        <v>0</v>
      </c>
      <c r="J62" s="17" t="e">
        <f t="shared" si="0"/>
        <v>#DIV/0!</v>
      </c>
      <c r="N62" s="12"/>
      <c r="O62" s="12"/>
    </row>
    <row r="63" spans="1:15" ht="12.75">
      <c r="A63" s="14"/>
      <c r="B63" s="201"/>
      <c r="C63" s="149"/>
      <c r="D63" s="149" t="s">
        <v>63</v>
      </c>
      <c r="E63" s="150" t="s">
        <v>64</v>
      </c>
      <c r="F63" s="170">
        <v>15</v>
      </c>
      <c r="G63" s="170">
        <v>15</v>
      </c>
      <c r="H63" s="17">
        <v>15</v>
      </c>
      <c r="I63" s="17">
        <f t="shared" si="1"/>
        <v>0</v>
      </c>
      <c r="J63" s="17">
        <f t="shared" si="0"/>
        <v>100</v>
      </c>
      <c r="N63" s="12"/>
      <c r="O63" s="12"/>
    </row>
    <row r="64" spans="1:15" ht="25.5">
      <c r="A64" s="14"/>
      <c r="B64" s="201"/>
      <c r="C64" s="149" t="s">
        <v>259</v>
      </c>
      <c r="D64" s="149"/>
      <c r="E64" s="150" t="s">
        <v>246</v>
      </c>
      <c r="F64" s="170">
        <f>F65+F68+F70</f>
        <v>405.6</v>
      </c>
      <c r="G64" s="170">
        <f>G65+G68+G70</f>
        <v>298.8</v>
      </c>
      <c r="H64" s="170">
        <f>H65+H68+H70</f>
        <v>128.8</v>
      </c>
      <c r="I64" s="17">
        <f t="shared" si="1"/>
        <v>-170</v>
      </c>
      <c r="J64" s="17">
        <f t="shared" si="0"/>
        <v>43.1</v>
      </c>
      <c r="N64" s="12"/>
      <c r="O64" s="12"/>
    </row>
    <row r="65" spans="1:15" ht="38.25">
      <c r="A65" s="14"/>
      <c r="B65" s="201"/>
      <c r="C65" s="149" t="s">
        <v>260</v>
      </c>
      <c r="D65" s="149"/>
      <c r="E65" s="150" t="s">
        <v>261</v>
      </c>
      <c r="F65" s="170">
        <f>F66+F67</f>
        <v>327</v>
      </c>
      <c r="G65" s="170">
        <f aca="true" t="shared" si="5" ref="G65:I66">G66+G67</f>
        <v>277</v>
      </c>
      <c r="H65" s="170">
        <f t="shared" si="5"/>
        <v>107</v>
      </c>
      <c r="I65" s="170">
        <f t="shared" si="5"/>
        <v>0</v>
      </c>
      <c r="J65" s="17">
        <f t="shared" si="0"/>
        <v>38.6</v>
      </c>
      <c r="N65" s="12"/>
      <c r="O65" s="12"/>
    </row>
    <row r="66" spans="1:15" ht="38.25">
      <c r="A66" s="14"/>
      <c r="B66" s="201"/>
      <c r="C66" s="149"/>
      <c r="D66" s="149" t="s">
        <v>62</v>
      </c>
      <c r="E66" s="150" t="s">
        <v>231</v>
      </c>
      <c r="F66" s="170">
        <v>170</v>
      </c>
      <c r="G66" s="170">
        <v>170</v>
      </c>
      <c r="H66" s="170">
        <v>0</v>
      </c>
      <c r="I66" s="170">
        <f t="shared" si="5"/>
        <v>0</v>
      </c>
      <c r="J66" s="170">
        <f>H66/G66*100</f>
        <v>0</v>
      </c>
      <c r="N66" s="12"/>
      <c r="O66" s="12"/>
    </row>
    <row r="67" spans="1:15" ht="12.75">
      <c r="A67" s="14"/>
      <c r="B67" s="201"/>
      <c r="C67" s="149"/>
      <c r="D67" s="149" t="s">
        <v>63</v>
      </c>
      <c r="E67" s="150" t="s">
        <v>64</v>
      </c>
      <c r="F67" s="170">
        <v>157</v>
      </c>
      <c r="G67" s="17">
        <v>107</v>
      </c>
      <c r="H67" s="17">
        <v>107</v>
      </c>
      <c r="I67" s="17">
        <f t="shared" si="1"/>
        <v>0</v>
      </c>
      <c r="J67" s="17">
        <f t="shared" si="0"/>
        <v>100</v>
      </c>
      <c r="N67" s="12"/>
      <c r="O67" s="12"/>
    </row>
    <row r="68" spans="1:15" ht="25.5">
      <c r="A68" s="14"/>
      <c r="B68" s="203"/>
      <c r="C68" s="149" t="s">
        <v>262</v>
      </c>
      <c r="D68" s="149"/>
      <c r="E68" s="150" t="s">
        <v>28</v>
      </c>
      <c r="F68" s="170">
        <f>F69</f>
        <v>20</v>
      </c>
      <c r="G68" s="17">
        <f>G69</f>
        <v>20</v>
      </c>
      <c r="H68" s="17">
        <f>H69</f>
        <v>20</v>
      </c>
      <c r="I68" s="17">
        <f t="shared" si="1"/>
        <v>0</v>
      </c>
      <c r="J68" s="17">
        <f t="shared" si="0"/>
        <v>100</v>
      </c>
      <c r="N68" s="12"/>
      <c r="O68" s="12"/>
    </row>
    <row r="69" spans="1:15" ht="12.75">
      <c r="A69" s="14"/>
      <c r="B69" s="201"/>
      <c r="C69" s="149"/>
      <c r="D69" s="149" t="s">
        <v>63</v>
      </c>
      <c r="E69" s="150" t="s">
        <v>64</v>
      </c>
      <c r="F69" s="170">
        <v>20</v>
      </c>
      <c r="G69" s="17">
        <v>20</v>
      </c>
      <c r="H69" s="17">
        <v>20</v>
      </c>
      <c r="I69" s="17">
        <f t="shared" si="1"/>
        <v>0</v>
      </c>
      <c r="J69" s="17">
        <f t="shared" si="0"/>
        <v>100</v>
      </c>
      <c r="N69" s="12"/>
      <c r="O69" s="12"/>
    </row>
    <row r="70" spans="1:15" ht="25.5">
      <c r="A70" s="14"/>
      <c r="B70" s="201"/>
      <c r="C70" s="153" t="s">
        <v>263</v>
      </c>
      <c r="D70" s="153"/>
      <c r="E70" s="154" t="s">
        <v>23</v>
      </c>
      <c r="F70" s="17">
        <f>F71</f>
        <v>58.6</v>
      </c>
      <c r="G70" s="17">
        <f aca="true" t="shared" si="6" ref="G70:J71">G71</f>
        <v>1.8</v>
      </c>
      <c r="H70" s="17">
        <f t="shared" si="6"/>
        <v>1.8</v>
      </c>
      <c r="I70" s="17">
        <f t="shared" si="1"/>
        <v>0</v>
      </c>
      <c r="J70" s="17">
        <f t="shared" si="6"/>
        <v>68</v>
      </c>
      <c r="N70" s="12"/>
      <c r="O70" s="12"/>
    </row>
    <row r="71" spans="1:15" ht="41.25" customHeight="1">
      <c r="A71" s="14"/>
      <c r="B71" s="201"/>
      <c r="C71" s="149"/>
      <c r="D71" s="153" t="s">
        <v>62</v>
      </c>
      <c r="E71" s="154" t="s">
        <v>231</v>
      </c>
      <c r="F71" s="17">
        <v>58.6</v>
      </c>
      <c r="G71" s="17">
        <v>1.8</v>
      </c>
      <c r="H71" s="17">
        <v>1.8</v>
      </c>
      <c r="I71" s="17">
        <f t="shared" si="1"/>
        <v>0</v>
      </c>
      <c r="J71" s="17">
        <f t="shared" si="6"/>
        <v>68</v>
      </c>
      <c r="N71" s="12"/>
      <c r="O71" s="12"/>
    </row>
    <row r="72" spans="1:15" ht="12" customHeight="1">
      <c r="A72" s="14"/>
      <c r="B72" s="202" t="s">
        <v>3</v>
      </c>
      <c r="C72" s="73"/>
      <c r="D72" s="73"/>
      <c r="E72" s="168" t="s">
        <v>4</v>
      </c>
      <c r="F72" s="28">
        <f aca="true" t="shared" si="7" ref="F72:H76">F73</f>
        <v>186.2</v>
      </c>
      <c r="G72" s="28">
        <f t="shared" si="7"/>
        <v>139.5</v>
      </c>
      <c r="H72" s="28">
        <f t="shared" si="7"/>
        <v>94.8</v>
      </c>
      <c r="I72" s="16">
        <f t="shared" si="1"/>
        <v>-44.7</v>
      </c>
      <c r="J72" s="16">
        <f aca="true" t="shared" si="8" ref="J72:J78">H72/G72*100</f>
        <v>68</v>
      </c>
      <c r="N72" s="12"/>
      <c r="O72" s="12"/>
    </row>
    <row r="73" spans="1:15" ht="15" customHeight="1">
      <c r="A73" s="14"/>
      <c r="B73" s="201" t="s">
        <v>5</v>
      </c>
      <c r="C73" s="149"/>
      <c r="D73" s="149"/>
      <c r="E73" s="155" t="s">
        <v>6</v>
      </c>
      <c r="F73" s="170">
        <f t="shared" si="7"/>
        <v>186.2</v>
      </c>
      <c r="G73" s="17">
        <f t="shared" si="7"/>
        <v>139.5</v>
      </c>
      <c r="H73" s="17">
        <f t="shared" si="7"/>
        <v>94.8</v>
      </c>
      <c r="I73" s="17">
        <f t="shared" si="1"/>
        <v>-44.7</v>
      </c>
      <c r="J73" s="17">
        <f t="shared" si="8"/>
        <v>68</v>
      </c>
      <c r="N73" s="12"/>
      <c r="O73" s="12"/>
    </row>
    <row r="74" spans="1:15" ht="51">
      <c r="A74" s="211"/>
      <c r="B74" s="201"/>
      <c r="C74" s="149" t="s">
        <v>225</v>
      </c>
      <c r="D74" s="149"/>
      <c r="E74" s="155" t="s">
        <v>226</v>
      </c>
      <c r="F74" s="170">
        <f t="shared" si="7"/>
        <v>186.2</v>
      </c>
      <c r="G74" s="17">
        <f t="shared" si="7"/>
        <v>139.5</v>
      </c>
      <c r="H74" s="17">
        <f t="shared" si="7"/>
        <v>94.8</v>
      </c>
      <c r="I74" s="17">
        <f t="shared" si="1"/>
        <v>-44.7</v>
      </c>
      <c r="J74" s="17">
        <f t="shared" si="8"/>
        <v>68</v>
      </c>
      <c r="N74" s="12"/>
      <c r="O74" s="12"/>
    </row>
    <row r="75" spans="1:15" ht="38.25">
      <c r="A75" s="14"/>
      <c r="B75" s="201"/>
      <c r="C75" s="149" t="s">
        <v>227</v>
      </c>
      <c r="D75" s="149"/>
      <c r="E75" s="155" t="s">
        <v>367</v>
      </c>
      <c r="F75" s="170">
        <f t="shared" si="7"/>
        <v>186.2</v>
      </c>
      <c r="G75" s="17">
        <f t="shared" si="7"/>
        <v>139.5</v>
      </c>
      <c r="H75" s="17">
        <f t="shared" si="7"/>
        <v>94.8</v>
      </c>
      <c r="I75" s="17">
        <f t="shared" si="1"/>
        <v>-44.7</v>
      </c>
      <c r="J75" s="17">
        <f t="shared" si="8"/>
        <v>68</v>
      </c>
      <c r="N75" s="12"/>
      <c r="O75" s="12"/>
    </row>
    <row r="76" spans="1:15" ht="38.25">
      <c r="A76" s="211"/>
      <c r="B76" s="201"/>
      <c r="C76" s="149" t="s">
        <v>265</v>
      </c>
      <c r="D76" s="149"/>
      <c r="E76" s="155" t="s">
        <v>264</v>
      </c>
      <c r="F76" s="170">
        <f t="shared" si="7"/>
        <v>186.2</v>
      </c>
      <c r="G76" s="17">
        <f t="shared" si="7"/>
        <v>139.5</v>
      </c>
      <c r="H76" s="17">
        <f t="shared" si="7"/>
        <v>94.8</v>
      </c>
      <c r="I76" s="17">
        <f t="shared" si="1"/>
        <v>-44.7</v>
      </c>
      <c r="J76" s="17">
        <f t="shared" si="8"/>
        <v>68</v>
      </c>
      <c r="N76" s="12"/>
      <c r="O76" s="12"/>
    </row>
    <row r="77" spans="1:15" ht="76.5">
      <c r="A77" s="14"/>
      <c r="B77" s="201"/>
      <c r="C77" s="149"/>
      <c r="D77" s="149" t="s">
        <v>61</v>
      </c>
      <c r="E77" s="150" t="s">
        <v>156</v>
      </c>
      <c r="F77" s="170">
        <v>186.2</v>
      </c>
      <c r="G77" s="17">
        <v>139.5</v>
      </c>
      <c r="H77" s="17">
        <v>94.8</v>
      </c>
      <c r="I77" s="17">
        <f t="shared" si="1"/>
        <v>-44.7</v>
      </c>
      <c r="J77" s="17">
        <f t="shared" si="8"/>
        <v>68</v>
      </c>
      <c r="N77" s="12"/>
      <c r="O77" s="12"/>
    </row>
    <row r="78" spans="1:15" ht="25.5">
      <c r="A78" s="14"/>
      <c r="B78" s="202" t="s">
        <v>24</v>
      </c>
      <c r="C78" s="73"/>
      <c r="D78" s="73"/>
      <c r="E78" s="147" t="s">
        <v>70</v>
      </c>
      <c r="F78" s="28">
        <f>F79</f>
        <v>3381</v>
      </c>
      <c r="G78" s="28">
        <f>G79</f>
        <v>1962.4</v>
      </c>
      <c r="H78" s="28">
        <f>H79</f>
        <v>1962.4</v>
      </c>
      <c r="I78" s="16">
        <f t="shared" si="1"/>
        <v>0</v>
      </c>
      <c r="J78" s="16">
        <f t="shared" si="8"/>
        <v>100</v>
      </c>
      <c r="N78" s="12"/>
      <c r="O78" s="12"/>
    </row>
    <row r="79" spans="1:15" ht="12.75">
      <c r="A79" s="14"/>
      <c r="B79" s="201" t="s">
        <v>0</v>
      </c>
      <c r="C79" s="149"/>
      <c r="D79" s="149"/>
      <c r="E79" s="151" t="s">
        <v>1</v>
      </c>
      <c r="F79" s="170">
        <f>F80</f>
        <v>3381</v>
      </c>
      <c r="G79" s="17">
        <f aca="true" t="shared" si="9" ref="G79:J80">G80</f>
        <v>1962.4</v>
      </c>
      <c r="H79" s="17">
        <f t="shared" si="9"/>
        <v>1962.4</v>
      </c>
      <c r="I79" s="17">
        <f t="shared" si="1"/>
        <v>0</v>
      </c>
      <c r="J79" s="17">
        <f t="shared" si="9"/>
        <v>100</v>
      </c>
      <c r="N79" s="12"/>
      <c r="O79" s="12"/>
    </row>
    <row r="80" spans="1:15" ht="38.25">
      <c r="A80" s="14"/>
      <c r="B80" s="202"/>
      <c r="C80" s="149" t="s">
        <v>242</v>
      </c>
      <c r="D80" s="149"/>
      <c r="E80" s="173" t="s">
        <v>266</v>
      </c>
      <c r="F80" s="170">
        <f>F81</f>
        <v>3381</v>
      </c>
      <c r="G80" s="17">
        <f t="shared" si="9"/>
        <v>1962.4</v>
      </c>
      <c r="H80" s="17">
        <f t="shared" si="9"/>
        <v>1962.4</v>
      </c>
      <c r="I80" s="17">
        <f t="shared" si="1"/>
        <v>0</v>
      </c>
      <c r="J80" s="17">
        <f t="shared" si="9"/>
        <v>100</v>
      </c>
      <c r="N80" s="12"/>
      <c r="O80" s="12"/>
    </row>
    <row r="81" spans="1:15" ht="38.25">
      <c r="A81" s="14"/>
      <c r="B81" s="201"/>
      <c r="C81" s="149" t="s">
        <v>267</v>
      </c>
      <c r="D81" s="14"/>
      <c r="E81" s="156" t="s">
        <v>268</v>
      </c>
      <c r="F81" s="170">
        <f>F83</f>
        <v>3381</v>
      </c>
      <c r="G81" s="170">
        <f>G83</f>
        <v>1962.4</v>
      </c>
      <c r="H81" s="170">
        <f>H83</f>
        <v>1962.4</v>
      </c>
      <c r="I81" s="17">
        <f t="shared" si="1"/>
        <v>0</v>
      </c>
      <c r="J81" s="17">
        <f>H81/G81*100</f>
        <v>100</v>
      </c>
      <c r="N81" s="12"/>
      <c r="O81" s="12"/>
    </row>
    <row r="82" spans="1:15" ht="25.5">
      <c r="A82" s="209"/>
      <c r="B82" s="201"/>
      <c r="C82" s="149" t="s">
        <v>269</v>
      </c>
      <c r="E82" s="156" t="s">
        <v>270</v>
      </c>
      <c r="F82" s="170">
        <f>F83</f>
        <v>3381</v>
      </c>
      <c r="G82" s="17">
        <f>G83</f>
        <v>1962.4</v>
      </c>
      <c r="H82" s="17">
        <f>H83</f>
        <v>1962.4</v>
      </c>
      <c r="I82" s="17">
        <f aca="true" t="shared" si="10" ref="I82:I157">H82-G82</f>
        <v>0</v>
      </c>
      <c r="J82" s="17">
        <f t="shared" si="0"/>
        <v>100</v>
      </c>
      <c r="N82" s="12"/>
      <c r="O82" s="12"/>
    </row>
    <row r="83" spans="1:15" ht="38.25">
      <c r="A83" s="211"/>
      <c r="B83" s="201"/>
      <c r="C83" s="149"/>
      <c r="D83" s="149" t="s">
        <v>62</v>
      </c>
      <c r="E83" s="150" t="s">
        <v>231</v>
      </c>
      <c r="F83" s="170">
        <v>3381</v>
      </c>
      <c r="G83" s="17">
        <v>1962.4</v>
      </c>
      <c r="H83" s="17">
        <v>1962.4</v>
      </c>
      <c r="I83" s="17">
        <f t="shared" si="10"/>
        <v>0</v>
      </c>
      <c r="J83" s="17">
        <f t="shared" si="0"/>
        <v>100</v>
      </c>
      <c r="N83" s="12"/>
      <c r="O83" s="12"/>
    </row>
    <row r="84" spans="1:15" ht="12.75">
      <c r="A84" s="14"/>
      <c r="B84" s="202" t="s">
        <v>53</v>
      </c>
      <c r="C84" s="73"/>
      <c r="D84" s="73"/>
      <c r="E84" s="147" t="s">
        <v>54</v>
      </c>
      <c r="F84" s="28">
        <f>F88+F103+F85</f>
        <v>10186.7</v>
      </c>
      <c r="G84" s="28">
        <f>G88+G103+G85</f>
        <v>6248.5</v>
      </c>
      <c r="H84" s="28">
        <f>H88+H103+H85</f>
        <v>6236.6</v>
      </c>
      <c r="I84" s="16">
        <f t="shared" si="10"/>
        <v>-11.9</v>
      </c>
      <c r="J84" s="16">
        <f t="shared" si="0"/>
        <v>99.8</v>
      </c>
      <c r="N84" s="12"/>
      <c r="O84" s="12"/>
    </row>
    <row r="85" spans="1:15" ht="12.75">
      <c r="A85" s="14"/>
      <c r="B85" s="201" t="s">
        <v>411</v>
      </c>
      <c r="C85" s="73"/>
      <c r="D85" s="73"/>
      <c r="E85" s="150" t="s">
        <v>438</v>
      </c>
      <c r="F85" s="170">
        <f aca="true" t="shared" si="11" ref="F85:H86">F86</f>
        <v>11.9</v>
      </c>
      <c r="G85" s="170">
        <f t="shared" si="11"/>
        <v>11.9</v>
      </c>
      <c r="H85" s="170">
        <f t="shared" si="11"/>
        <v>0</v>
      </c>
      <c r="I85" s="16">
        <f t="shared" si="10"/>
        <v>-11.9</v>
      </c>
      <c r="J85" s="16">
        <f t="shared" si="0"/>
        <v>0</v>
      </c>
      <c r="N85" s="12"/>
      <c r="O85" s="12"/>
    </row>
    <row r="86" spans="1:15" ht="25.5">
      <c r="A86" s="14"/>
      <c r="B86" s="201"/>
      <c r="C86" s="149" t="s">
        <v>259</v>
      </c>
      <c r="D86" s="149"/>
      <c r="E86" s="150" t="s">
        <v>246</v>
      </c>
      <c r="F86" s="170">
        <f t="shared" si="11"/>
        <v>11.9</v>
      </c>
      <c r="G86" s="170">
        <f t="shared" si="11"/>
        <v>11.9</v>
      </c>
      <c r="H86" s="170">
        <f t="shared" si="11"/>
        <v>0</v>
      </c>
      <c r="I86" s="17">
        <f t="shared" si="10"/>
        <v>-11.9</v>
      </c>
      <c r="J86" s="17">
        <f t="shared" si="0"/>
        <v>0</v>
      </c>
      <c r="N86" s="12"/>
      <c r="O86" s="12"/>
    </row>
    <row r="87" spans="1:15" ht="63.75">
      <c r="A87" s="14"/>
      <c r="B87" s="201"/>
      <c r="C87" s="149" t="s">
        <v>402</v>
      </c>
      <c r="D87" s="149"/>
      <c r="E87" s="150" t="s">
        <v>403</v>
      </c>
      <c r="F87" s="170">
        <v>11.9</v>
      </c>
      <c r="G87" s="170">
        <v>11.9</v>
      </c>
      <c r="H87" s="170">
        <v>0</v>
      </c>
      <c r="I87" s="17">
        <f t="shared" si="10"/>
        <v>-11.9</v>
      </c>
      <c r="J87" s="17">
        <f t="shared" si="0"/>
        <v>0</v>
      </c>
      <c r="N87" s="12"/>
      <c r="O87" s="12"/>
    </row>
    <row r="88" spans="1:15" ht="12.75">
      <c r="A88" s="14"/>
      <c r="B88" s="201" t="s">
        <v>139</v>
      </c>
      <c r="C88" s="149"/>
      <c r="D88" s="149"/>
      <c r="E88" s="150" t="s">
        <v>140</v>
      </c>
      <c r="F88" s="170">
        <f>F89</f>
        <v>8744.8</v>
      </c>
      <c r="G88" s="17">
        <f>G89</f>
        <v>5533.6</v>
      </c>
      <c r="H88" s="17">
        <f>H89</f>
        <v>5533.6</v>
      </c>
      <c r="I88" s="17">
        <f t="shared" si="10"/>
        <v>0</v>
      </c>
      <c r="J88" s="17">
        <f t="shared" si="0"/>
        <v>100</v>
      </c>
      <c r="N88" s="12"/>
      <c r="O88" s="12"/>
    </row>
    <row r="89" spans="1:15" ht="51">
      <c r="A89" s="14"/>
      <c r="B89" s="201"/>
      <c r="C89" s="149" t="s">
        <v>271</v>
      </c>
      <c r="D89" s="149"/>
      <c r="E89" s="150" t="s">
        <v>272</v>
      </c>
      <c r="F89" s="170">
        <f>F90</f>
        <v>8744.8</v>
      </c>
      <c r="G89" s="170">
        <f>G90+G104</f>
        <v>5533.6</v>
      </c>
      <c r="H89" s="170">
        <f>H90+H100</f>
        <v>5533.6</v>
      </c>
      <c r="I89" s="17">
        <f t="shared" si="10"/>
        <v>0</v>
      </c>
      <c r="J89" s="17">
        <f t="shared" si="0"/>
        <v>100</v>
      </c>
      <c r="N89" s="12"/>
      <c r="O89" s="12"/>
    </row>
    <row r="90" spans="1:15" ht="25.5">
      <c r="A90" s="14"/>
      <c r="B90" s="201"/>
      <c r="C90" s="149" t="s">
        <v>273</v>
      </c>
      <c r="D90" s="149"/>
      <c r="E90" s="150" t="s">
        <v>274</v>
      </c>
      <c r="F90" s="170">
        <f>F91+F100</f>
        <v>8744.8</v>
      </c>
      <c r="G90" s="170">
        <f>G91</f>
        <v>5533.6</v>
      </c>
      <c r="H90" s="170">
        <f>H91</f>
        <v>5533.6</v>
      </c>
      <c r="I90" s="17">
        <f t="shared" si="10"/>
        <v>0</v>
      </c>
      <c r="J90" s="17">
        <f t="shared" si="0"/>
        <v>100</v>
      </c>
      <c r="N90" s="12"/>
      <c r="O90" s="12"/>
    </row>
    <row r="91" spans="1:15" ht="38.25">
      <c r="A91" s="14"/>
      <c r="B91" s="201"/>
      <c r="C91" s="149" t="s">
        <v>275</v>
      </c>
      <c r="D91" s="149"/>
      <c r="E91" s="150" t="s">
        <v>276</v>
      </c>
      <c r="F91" s="170">
        <f>F92+F94+F96+F98</f>
        <v>8645.8</v>
      </c>
      <c r="G91" s="170">
        <f>G92+G94+G96+G98</f>
        <v>5533.6</v>
      </c>
      <c r="H91" s="170">
        <f>H92+H94+H96+H98</f>
        <v>5533.6</v>
      </c>
      <c r="I91" s="17">
        <f t="shared" si="10"/>
        <v>0</v>
      </c>
      <c r="J91" s="17">
        <f t="shared" si="0"/>
        <v>100</v>
      </c>
      <c r="N91" s="12"/>
      <c r="O91" s="12"/>
    </row>
    <row r="92" spans="1:15" ht="25.5">
      <c r="A92" s="14"/>
      <c r="B92" s="201"/>
      <c r="C92" s="149" t="s">
        <v>277</v>
      </c>
      <c r="D92" s="149"/>
      <c r="E92" s="150" t="s">
        <v>278</v>
      </c>
      <c r="F92" s="170">
        <f>F93</f>
        <v>3208.4</v>
      </c>
      <c r="G92" s="170">
        <f>G93</f>
        <v>2302.8</v>
      </c>
      <c r="H92" s="170">
        <f>H93</f>
        <v>2302.8</v>
      </c>
      <c r="I92" s="17">
        <f t="shared" si="10"/>
        <v>0</v>
      </c>
      <c r="J92" s="17">
        <f aca="true" t="shared" si="12" ref="J92:J163">H92/G92*100</f>
        <v>100</v>
      </c>
      <c r="N92" s="12"/>
      <c r="O92" s="12"/>
    </row>
    <row r="93" spans="1:15" ht="38.25">
      <c r="A93" s="14"/>
      <c r="B93" s="201"/>
      <c r="C93" s="149"/>
      <c r="D93" s="149" t="s">
        <v>62</v>
      </c>
      <c r="E93" s="150" t="s">
        <v>231</v>
      </c>
      <c r="F93" s="170">
        <v>3208.4</v>
      </c>
      <c r="G93" s="170">
        <v>2302.8</v>
      </c>
      <c r="H93" s="170">
        <v>2302.8</v>
      </c>
      <c r="I93" s="17">
        <f t="shared" si="10"/>
        <v>0</v>
      </c>
      <c r="J93" s="17">
        <f t="shared" si="12"/>
        <v>100</v>
      </c>
      <c r="N93" s="12"/>
      <c r="O93" s="12"/>
    </row>
    <row r="94" spans="1:15" ht="25.5">
      <c r="A94" s="209"/>
      <c r="B94" s="201"/>
      <c r="C94" s="149" t="s">
        <v>279</v>
      </c>
      <c r="D94" s="149"/>
      <c r="E94" s="150" t="s">
        <v>280</v>
      </c>
      <c r="F94" s="170">
        <f>F95</f>
        <v>303.6</v>
      </c>
      <c r="G94" s="170">
        <f>G95</f>
        <v>98.8</v>
      </c>
      <c r="H94" s="170">
        <f>H95</f>
        <v>98.8</v>
      </c>
      <c r="I94" s="17">
        <f t="shared" si="10"/>
        <v>0</v>
      </c>
      <c r="J94" s="17">
        <f t="shared" si="12"/>
        <v>100</v>
      </c>
      <c r="N94" s="12"/>
      <c r="O94" s="12"/>
    </row>
    <row r="95" spans="1:15" ht="42" customHeight="1">
      <c r="A95" s="211"/>
      <c r="B95" s="201"/>
      <c r="C95" s="73"/>
      <c r="D95" s="149" t="s">
        <v>62</v>
      </c>
      <c r="E95" s="150" t="s">
        <v>231</v>
      </c>
      <c r="F95" s="170">
        <v>303.6</v>
      </c>
      <c r="G95" s="17">
        <v>98.8</v>
      </c>
      <c r="H95" s="17">
        <v>98.8</v>
      </c>
      <c r="I95" s="17">
        <f t="shared" si="10"/>
        <v>0</v>
      </c>
      <c r="J95" s="17">
        <f t="shared" si="12"/>
        <v>100</v>
      </c>
      <c r="N95" s="12"/>
      <c r="O95" s="12"/>
    </row>
    <row r="96" spans="1:15" ht="29.25" customHeight="1">
      <c r="A96" s="14"/>
      <c r="B96" s="201"/>
      <c r="C96" s="149" t="s">
        <v>281</v>
      </c>
      <c r="D96" s="73"/>
      <c r="E96" s="150" t="s">
        <v>282</v>
      </c>
      <c r="F96" s="170">
        <f>F97</f>
        <v>2501.8</v>
      </c>
      <c r="G96" s="170">
        <f>G97</f>
        <v>500</v>
      </c>
      <c r="H96" s="170">
        <f>H97</f>
        <v>500</v>
      </c>
      <c r="I96" s="17">
        <f t="shared" si="10"/>
        <v>0</v>
      </c>
      <c r="J96" s="17">
        <f t="shared" si="12"/>
        <v>100</v>
      </c>
      <c r="N96" s="12"/>
      <c r="O96" s="12"/>
    </row>
    <row r="97" spans="1:15" ht="38.25">
      <c r="A97" s="14"/>
      <c r="B97" s="201"/>
      <c r="C97" s="73"/>
      <c r="D97" s="149" t="s">
        <v>62</v>
      </c>
      <c r="E97" s="150" t="s">
        <v>231</v>
      </c>
      <c r="F97" s="170">
        <v>2501.8</v>
      </c>
      <c r="G97" s="17">
        <v>500</v>
      </c>
      <c r="H97" s="17">
        <v>500</v>
      </c>
      <c r="I97" s="17">
        <f t="shared" si="10"/>
        <v>0</v>
      </c>
      <c r="J97" s="17">
        <f t="shared" si="12"/>
        <v>100</v>
      </c>
      <c r="N97" s="12"/>
      <c r="O97" s="12"/>
    </row>
    <row r="98" spans="1:15" ht="76.5" customHeight="1">
      <c r="A98" s="211"/>
      <c r="B98" s="201"/>
      <c r="C98" s="152" t="s">
        <v>356</v>
      </c>
      <c r="D98" s="153"/>
      <c r="E98" s="157" t="s">
        <v>355</v>
      </c>
      <c r="F98" s="17">
        <f>F99</f>
        <v>2632</v>
      </c>
      <c r="G98" s="17">
        <f>G99</f>
        <v>2632</v>
      </c>
      <c r="H98" s="17">
        <f>H99</f>
        <v>2632</v>
      </c>
      <c r="I98" s="17">
        <f t="shared" si="10"/>
        <v>0</v>
      </c>
      <c r="J98" s="17">
        <f t="shared" si="12"/>
        <v>100</v>
      </c>
      <c r="N98" s="12"/>
      <c r="O98" s="12"/>
    </row>
    <row r="99" spans="1:10" s="29" customFormat="1" ht="12.75">
      <c r="A99" s="38"/>
      <c r="B99" s="201"/>
      <c r="C99" s="153"/>
      <c r="D99" s="153" t="s">
        <v>103</v>
      </c>
      <c r="E99" s="157" t="s">
        <v>87</v>
      </c>
      <c r="F99" s="17">
        <v>2632</v>
      </c>
      <c r="G99" s="170">
        <v>2632</v>
      </c>
      <c r="H99" s="170">
        <v>2632</v>
      </c>
      <c r="I99" s="17">
        <f t="shared" si="10"/>
        <v>0</v>
      </c>
      <c r="J99" s="17">
        <f t="shared" si="12"/>
        <v>100</v>
      </c>
    </row>
    <row r="100" spans="1:10" s="29" customFormat="1" ht="38.25">
      <c r="A100" s="38"/>
      <c r="B100" s="201"/>
      <c r="C100" s="153" t="s">
        <v>396</v>
      </c>
      <c r="D100" s="153"/>
      <c r="E100" s="157" t="s">
        <v>397</v>
      </c>
      <c r="F100" s="17">
        <f aca="true" t="shared" si="13" ref="F100:H101">F101</f>
        <v>99</v>
      </c>
      <c r="G100" s="170">
        <f t="shared" si="13"/>
        <v>0</v>
      </c>
      <c r="H100" s="170">
        <f t="shared" si="13"/>
        <v>0</v>
      </c>
      <c r="I100" s="17">
        <f t="shared" si="10"/>
        <v>0</v>
      </c>
      <c r="J100" s="17" t="e">
        <f t="shared" si="12"/>
        <v>#DIV/0!</v>
      </c>
    </row>
    <row r="101" spans="1:10" s="29" customFormat="1" ht="38.25">
      <c r="A101" s="38"/>
      <c r="B101" s="201"/>
      <c r="C101" s="149" t="s">
        <v>412</v>
      </c>
      <c r="D101" s="73"/>
      <c r="E101" s="150" t="s">
        <v>395</v>
      </c>
      <c r="F101" s="17">
        <f t="shared" si="13"/>
        <v>99</v>
      </c>
      <c r="G101" s="170">
        <f t="shared" si="13"/>
        <v>0</v>
      </c>
      <c r="H101" s="170">
        <f t="shared" si="13"/>
        <v>0</v>
      </c>
      <c r="I101" s="17">
        <f t="shared" si="10"/>
        <v>0</v>
      </c>
      <c r="J101" s="17" t="e">
        <f t="shared" si="12"/>
        <v>#DIV/0!</v>
      </c>
    </row>
    <row r="102" spans="1:10" s="29" customFormat="1" ht="38.25">
      <c r="A102" s="38"/>
      <c r="B102" s="201"/>
      <c r="C102" s="73"/>
      <c r="D102" s="149" t="s">
        <v>62</v>
      </c>
      <c r="E102" s="150" t="s">
        <v>231</v>
      </c>
      <c r="F102" s="17">
        <v>99</v>
      </c>
      <c r="G102" s="170">
        <v>0</v>
      </c>
      <c r="H102" s="170">
        <v>0</v>
      </c>
      <c r="I102" s="17">
        <f t="shared" si="10"/>
        <v>0</v>
      </c>
      <c r="J102" s="17" t="e">
        <f t="shared" si="12"/>
        <v>#DIV/0!</v>
      </c>
    </row>
    <row r="103" spans="1:15" ht="25.5">
      <c r="A103" s="14"/>
      <c r="B103" s="201" t="s">
        <v>18</v>
      </c>
      <c r="C103" s="149"/>
      <c r="D103" s="149"/>
      <c r="E103" s="150" t="s">
        <v>19</v>
      </c>
      <c r="F103" s="170">
        <f>F104+F108</f>
        <v>1430</v>
      </c>
      <c r="G103" s="170">
        <f>G104+G108</f>
        <v>703</v>
      </c>
      <c r="H103" s="170">
        <f>H104+H108</f>
        <v>703</v>
      </c>
      <c r="I103" s="17">
        <f t="shared" si="10"/>
        <v>0</v>
      </c>
      <c r="J103" s="17">
        <f t="shared" si="12"/>
        <v>100</v>
      </c>
      <c r="N103" s="12"/>
      <c r="O103" s="12"/>
    </row>
    <row r="104" spans="1:15" ht="54" customHeight="1" hidden="1">
      <c r="A104" s="211"/>
      <c r="B104" s="201"/>
      <c r="C104" s="149" t="s">
        <v>283</v>
      </c>
      <c r="D104" s="149"/>
      <c r="E104" s="150" t="s">
        <v>284</v>
      </c>
      <c r="F104" s="170">
        <f aca="true" t="shared" si="14" ref="F104:H106">F105</f>
        <v>0</v>
      </c>
      <c r="G104" s="170">
        <f t="shared" si="14"/>
        <v>0</v>
      </c>
      <c r="H104" s="170">
        <f t="shared" si="14"/>
        <v>0</v>
      </c>
      <c r="I104" s="17">
        <f t="shared" si="10"/>
        <v>0</v>
      </c>
      <c r="J104" s="17" t="e">
        <f t="shared" si="12"/>
        <v>#DIV/0!</v>
      </c>
      <c r="N104" s="12"/>
      <c r="O104" s="12"/>
    </row>
    <row r="105" spans="1:15" ht="25.5" hidden="1">
      <c r="A105" s="14"/>
      <c r="B105" s="201"/>
      <c r="C105" s="149" t="s">
        <v>285</v>
      </c>
      <c r="D105" s="149"/>
      <c r="E105" s="150" t="s">
        <v>286</v>
      </c>
      <c r="F105" s="170">
        <f t="shared" si="14"/>
        <v>0</v>
      </c>
      <c r="G105" s="170">
        <f t="shared" si="14"/>
        <v>0</v>
      </c>
      <c r="H105" s="170">
        <f t="shared" si="14"/>
        <v>0</v>
      </c>
      <c r="I105" s="17">
        <f t="shared" si="10"/>
        <v>0</v>
      </c>
      <c r="J105" s="17" t="e">
        <f t="shared" si="12"/>
        <v>#DIV/0!</v>
      </c>
      <c r="N105" s="12"/>
      <c r="O105" s="12"/>
    </row>
    <row r="106" spans="1:15" ht="25.5" hidden="1">
      <c r="A106" s="14"/>
      <c r="B106" s="201"/>
      <c r="C106" s="149" t="s">
        <v>287</v>
      </c>
      <c r="D106" s="149"/>
      <c r="E106" s="150" t="s">
        <v>47</v>
      </c>
      <c r="F106" s="170">
        <f t="shared" si="14"/>
        <v>0</v>
      </c>
      <c r="G106" s="17">
        <f t="shared" si="14"/>
        <v>0</v>
      </c>
      <c r="H106" s="17">
        <f t="shared" si="14"/>
        <v>0</v>
      </c>
      <c r="I106" s="17">
        <f t="shared" si="10"/>
        <v>0</v>
      </c>
      <c r="J106" s="17" t="e">
        <f t="shared" si="12"/>
        <v>#DIV/0!</v>
      </c>
      <c r="N106" s="12"/>
      <c r="O106" s="12"/>
    </row>
    <row r="107" spans="1:15" ht="12.75" hidden="1">
      <c r="A107" s="211"/>
      <c r="B107" s="201"/>
      <c r="C107" s="149"/>
      <c r="D107" s="149" t="s">
        <v>103</v>
      </c>
      <c r="E107" s="150" t="s">
        <v>87</v>
      </c>
      <c r="F107" s="170">
        <v>0</v>
      </c>
      <c r="G107" s="17">
        <v>0</v>
      </c>
      <c r="H107" s="17">
        <v>0</v>
      </c>
      <c r="I107" s="17">
        <f t="shared" si="10"/>
        <v>0</v>
      </c>
      <c r="J107" s="17" t="e">
        <f t="shared" si="12"/>
        <v>#DIV/0!</v>
      </c>
      <c r="N107" s="12"/>
      <c r="O107" s="12"/>
    </row>
    <row r="108" spans="1:15" ht="51">
      <c r="A108" s="14"/>
      <c r="B108" s="201"/>
      <c r="C108" s="149" t="s">
        <v>225</v>
      </c>
      <c r="D108" s="149"/>
      <c r="E108" s="151" t="s">
        <v>226</v>
      </c>
      <c r="F108" s="170">
        <f>F109</f>
        <v>1430</v>
      </c>
      <c r="G108" s="170">
        <f>G109</f>
        <v>703</v>
      </c>
      <c r="H108" s="170">
        <f>H109</f>
        <v>703</v>
      </c>
      <c r="I108" s="17">
        <f t="shared" si="10"/>
        <v>0</v>
      </c>
      <c r="J108" s="17">
        <f t="shared" si="12"/>
        <v>100</v>
      </c>
      <c r="N108" s="12"/>
      <c r="O108" s="12"/>
    </row>
    <row r="109" spans="1:15" ht="38.25">
      <c r="A109" s="14"/>
      <c r="B109" s="201"/>
      <c r="C109" s="149" t="s">
        <v>290</v>
      </c>
      <c r="D109" s="149"/>
      <c r="E109" s="151" t="s">
        <v>291</v>
      </c>
      <c r="F109" s="170">
        <f>F110+F112</f>
        <v>1430</v>
      </c>
      <c r="G109" s="170">
        <f>G110+G112</f>
        <v>703</v>
      </c>
      <c r="H109" s="170">
        <f>H110+H112</f>
        <v>703</v>
      </c>
      <c r="I109" s="17">
        <f t="shared" si="10"/>
        <v>0</v>
      </c>
      <c r="J109" s="17">
        <f t="shared" si="12"/>
        <v>100</v>
      </c>
      <c r="N109" s="12"/>
      <c r="O109" s="12"/>
    </row>
    <row r="110" spans="1:15" ht="12.75">
      <c r="A110" s="205"/>
      <c r="B110" s="202"/>
      <c r="C110" s="149" t="s">
        <v>292</v>
      </c>
      <c r="D110" s="149"/>
      <c r="E110" s="150" t="s">
        <v>293</v>
      </c>
      <c r="F110" s="170">
        <f>F111</f>
        <v>1155</v>
      </c>
      <c r="G110" s="170">
        <f>G111</f>
        <v>693</v>
      </c>
      <c r="H110" s="170">
        <f>H111</f>
        <v>693</v>
      </c>
      <c r="I110" s="17">
        <f t="shared" si="10"/>
        <v>0</v>
      </c>
      <c r="J110" s="17">
        <f t="shared" si="12"/>
        <v>100</v>
      </c>
      <c r="N110" s="12"/>
      <c r="O110" s="12"/>
    </row>
    <row r="111" spans="1:15" ht="38.25">
      <c r="A111" s="14"/>
      <c r="B111" s="201"/>
      <c r="C111" s="149"/>
      <c r="D111" s="149" t="s">
        <v>62</v>
      </c>
      <c r="E111" s="150" t="s">
        <v>231</v>
      </c>
      <c r="F111" s="170">
        <v>1155</v>
      </c>
      <c r="G111" s="17">
        <v>693</v>
      </c>
      <c r="H111" s="17">
        <v>693</v>
      </c>
      <c r="I111" s="17">
        <f t="shared" si="10"/>
        <v>0</v>
      </c>
      <c r="J111" s="17">
        <f t="shared" si="12"/>
        <v>100</v>
      </c>
      <c r="N111" s="12"/>
      <c r="O111" s="12"/>
    </row>
    <row r="112" spans="1:15" ht="12.75">
      <c r="A112" s="14"/>
      <c r="B112" s="201"/>
      <c r="C112" s="149" t="s">
        <v>294</v>
      </c>
      <c r="D112" s="149"/>
      <c r="E112" s="150" t="s">
        <v>295</v>
      </c>
      <c r="F112" s="170">
        <f>F113</f>
        <v>275</v>
      </c>
      <c r="G112" s="170">
        <f>G113</f>
        <v>10</v>
      </c>
      <c r="H112" s="170">
        <f>H113</f>
        <v>10</v>
      </c>
      <c r="I112" s="17">
        <f t="shared" si="10"/>
        <v>0</v>
      </c>
      <c r="J112" s="17">
        <f t="shared" si="12"/>
        <v>100</v>
      </c>
      <c r="N112" s="12"/>
      <c r="O112" s="12"/>
    </row>
    <row r="113" spans="1:15" ht="38.25">
      <c r="A113" s="14"/>
      <c r="B113" s="201"/>
      <c r="C113" s="149"/>
      <c r="D113" s="149" t="s">
        <v>62</v>
      </c>
      <c r="E113" s="150" t="s">
        <v>231</v>
      </c>
      <c r="F113" s="170">
        <v>275</v>
      </c>
      <c r="G113" s="170">
        <v>10</v>
      </c>
      <c r="H113" s="17">
        <v>10</v>
      </c>
      <c r="I113" s="17">
        <f t="shared" si="10"/>
        <v>0</v>
      </c>
      <c r="J113" s="17">
        <f t="shared" si="12"/>
        <v>100</v>
      </c>
      <c r="N113" s="12"/>
      <c r="O113" s="12"/>
    </row>
    <row r="114" spans="1:15" ht="15" customHeight="1">
      <c r="A114" s="211"/>
      <c r="B114" s="202" t="s">
        <v>20</v>
      </c>
      <c r="C114" s="73"/>
      <c r="D114" s="73"/>
      <c r="E114" s="147" t="s">
        <v>21</v>
      </c>
      <c r="F114" s="28">
        <f>F115+F126+F135+F152</f>
        <v>4861.5</v>
      </c>
      <c r="G114" s="28">
        <f>G115+G126+G135+G152</f>
        <v>2668.5</v>
      </c>
      <c r="H114" s="28">
        <f>H115+H126+H135+H152</f>
        <v>2138.1</v>
      </c>
      <c r="I114" s="16">
        <f t="shared" si="10"/>
        <v>-530.4</v>
      </c>
      <c r="J114" s="16">
        <f t="shared" si="12"/>
        <v>80.1</v>
      </c>
      <c r="N114" s="12"/>
      <c r="O114" s="12"/>
    </row>
    <row r="115" spans="1:15" ht="14.25" customHeight="1">
      <c r="A115" s="14"/>
      <c r="B115" s="201" t="s">
        <v>9</v>
      </c>
      <c r="C115" s="149"/>
      <c r="D115" s="149"/>
      <c r="E115" s="150" t="s">
        <v>10</v>
      </c>
      <c r="F115" s="170">
        <f>F116+F122</f>
        <v>254.4</v>
      </c>
      <c r="G115" s="170">
        <f>G116+G122</f>
        <v>45.7</v>
      </c>
      <c r="H115" s="170">
        <f>H116+H122</f>
        <v>42.3</v>
      </c>
      <c r="I115" s="17">
        <f t="shared" si="10"/>
        <v>-3.4</v>
      </c>
      <c r="J115" s="17">
        <f t="shared" si="12"/>
        <v>92.6</v>
      </c>
      <c r="N115" s="12"/>
      <c r="O115" s="12"/>
    </row>
    <row r="116" spans="1:10" s="29" customFormat="1" ht="63.75">
      <c r="A116" s="212"/>
      <c r="B116" s="201"/>
      <c r="C116" s="149" t="s">
        <v>296</v>
      </c>
      <c r="D116" s="149"/>
      <c r="E116" s="150" t="s">
        <v>284</v>
      </c>
      <c r="F116" s="170">
        <f>F117</f>
        <v>170.4</v>
      </c>
      <c r="G116" s="170">
        <f>G117</f>
        <v>0</v>
      </c>
      <c r="H116" s="170">
        <f>H117</f>
        <v>0</v>
      </c>
      <c r="I116" s="17">
        <f t="shared" si="10"/>
        <v>0</v>
      </c>
      <c r="J116" s="17" t="e">
        <f t="shared" si="12"/>
        <v>#DIV/0!</v>
      </c>
    </row>
    <row r="117" spans="1:15" ht="25.5">
      <c r="A117" s="14"/>
      <c r="B117" s="201"/>
      <c r="C117" s="149" t="s">
        <v>297</v>
      </c>
      <c r="D117" s="149"/>
      <c r="E117" s="150" t="s">
        <v>298</v>
      </c>
      <c r="F117" s="170">
        <f>F118+F120</f>
        <v>170.4</v>
      </c>
      <c r="G117" s="17">
        <f aca="true" t="shared" si="15" ref="G117:H120">G118</f>
        <v>0</v>
      </c>
      <c r="H117" s="17">
        <f t="shared" si="15"/>
        <v>0</v>
      </c>
      <c r="I117" s="17">
        <f t="shared" si="10"/>
        <v>0</v>
      </c>
      <c r="J117" s="17" t="e">
        <f t="shared" si="12"/>
        <v>#DIV/0!</v>
      </c>
      <c r="N117" s="12"/>
      <c r="O117" s="12"/>
    </row>
    <row r="118" spans="1:15" ht="38.25">
      <c r="A118" s="14"/>
      <c r="B118" s="201"/>
      <c r="C118" s="149" t="s">
        <v>299</v>
      </c>
      <c r="D118" s="149"/>
      <c r="E118" s="150" t="s">
        <v>300</v>
      </c>
      <c r="F118" s="170">
        <f>F119</f>
        <v>170.4</v>
      </c>
      <c r="G118" s="17">
        <f t="shared" si="15"/>
        <v>0</v>
      </c>
      <c r="H118" s="17">
        <f t="shared" si="15"/>
        <v>0</v>
      </c>
      <c r="I118" s="17">
        <f t="shared" si="10"/>
        <v>0</v>
      </c>
      <c r="J118" s="17" t="e">
        <f t="shared" si="12"/>
        <v>#DIV/0!</v>
      </c>
      <c r="N118" s="12"/>
      <c r="O118" s="12"/>
    </row>
    <row r="119" spans="1:15" ht="38.25">
      <c r="A119" s="14"/>
      <c r="B119" s="201"/>
      <c r="C119" s="149"/>
      <c r="D119" s="149" t="s">
        <v>65</v>
      </c>
      <c r="E119" s="150" t="s">
        <v>192</v>
      </c>
      <c r="F119" s="170">
        <v>170.4</v>
      </c>
      <c r="G119" s="17">
        <v>0</v>
      </c>
      <c r="H119" s="17">
        <v>0</v>
      </c>
      <c r="I119" s="17">
        <f t="shared" si="10"/>
        <v>0</v>
      </c>
      <c r="J119" s="17" t="e">
        <f t="shared" si="12"/>
        <v>#DIV/0!</v>
      </c>
      <c r="N119" s="12"/>
      <c r="O119" s="12"/>
    </row>
    <row r="120" spans="1:15" ht="25.5" customHeight="1" hidden="1">
      <c r="A120" s="205"/>
      <c r="B120" s="201"/>
      <c r="C120" s="149" t="s">
        <v>301</v>
      </c>
      <c r="D120" s="149"/>
      <c r="E120" s="150" t="s">
        <v>302</v>
      </c>
      <c r="F120" s="170">
        <f>F121</f>
        <v>0</v>
      </c>
      <c r="G120" s="17">
        <f t="shared" si="15"/>
        <v>0</v>
      </c>
      <c r="H120" s="17">
        <f t="shared" si="15"/>
        <v>0</v>
      </c>
      <c r="I120" s="17">
        <f t="shared" si="10"/>
        <v>0</v>
      </c>
      <c r="J120" s="17" t="e">
        <f t="shared" si="12"/>
        <v>#DIV/0!</v>
      </c>
      <c r="N120" s="12"/>
      <c r="O120" s="12"/>
    </row>
    <row r="121" spans="1:15" ht="38.25" hidden="1">
      <c r="A121" s="14"/>
      <c r="B121" s="201"/>
      <c r="C121" s="149"/>
      <c r="D121" s="149" t="s">
        <v>62</v>
      </c>
      <c r="E121" s="150" t="s">
        <v>231</v>
      </c>
      <c r="F121" s="170"/>
      <c r="G121" s="17">
        <v>0</v>
      </c>
      <c r="H121" s="17">
        <v>0</v>
      </c>
      <c r="I121" s="17">
        <f t="shared" si="10"/>
        <v>0</v>
      </c>
      <c r="J121" s="17" t="e">
        <f t="shared" si="12"/>
        <v>#DIV/0!</v>
      </c>
      <c r="N121" s="12"/>
      <c r="O121" s="12"/>
    </row>
    <row r="122" spans="1:15" ht="51">
      <c r="A122" s="211"/>
      <c r="B122" s="201"/>
      <c r="C122" s="149" t="s">
        <v>225</v>
      </c>
      <c r="D122" s="149"/>
      <c r="E122" s="150" t="s">
        <v>226</v>
      </c>
      <c r="F122" s="170">
        <f>F123</f>
        <v>84</v>
      </c>
      <c r="G122" s="17">
        <f aca="true" t="shared" si="16" ref="G122:H124">G123</f>
        <v>45.7</v>
      </c>
      <c r="H122" s="17">
        <f t="shared" si="16"/>
        <v>42.3</v>
      </c>
      <c r="I122" s="17">
        <f t="shared" si="10"/>
        <v>-3.4</v>
      </c>
      <c r="J122" s="17">
        <f t="shared" si="12"/>
        <v>92.6</v>
      </c>
      <c r="N122" s="12"/>
      <c r="O122" s="12"/>
    </row>
    <row r="123" spans="1:15" ht="38.25">
      <c r="A123" s="14"/>
      <c r="B123" s="201"/>
      <c r="C123" s="149" t="s">
        <v>253</v>
      </c>
      <c r="D123" s="149"/>
      <c r="E123" s="150" t="s">
        <v>254</v>
      </c>
      <c r="F123" s="170">
        <f>F124</f>
        <v>84</v>
      </c>
      <c r="G123" s="17">
        <f>G124</f>
        <v>45.7</v>
      </c>
      <c r="H123" s="17">
        <f>H124</f>
        <v>42.3</v>
      </c>
      <c r="I123" s="17">
        <f t="shared" si="10"/>
        <v>-3.4</v>
      </c>
      <c r="J123" s="17">
        <f t="shared" si="12"/>
        <v>92.6</v>
      </c>
      <c r="N123" s="12"/>
      <c r="O123" s="12"/>
    </row>
    <row r="124" spans="1:15" ht="63.75">
      <c r="A124" s="14"/>
      <c r="B124" s="201"/>
      <c r="C124" s="149" t="s">
        <v>303</v>
      </c>
      <c r="D124" s="149"/>
      <c r="E124" s="150" t="s">
        <v>304</v>
      </c>
      <c r="F124" s="170">
        <f>F125</f>
        <v>84</v>
      </c>
      <c r="G124" s="17">
        <f t="shared" si="16"/>
        <v>45.7</v>
      </c>
      <c r="H124" s="17">
        <f t="shared" si="16"/>
        <v>42.3</v>
      </c>
      <c r="I124" s="17">
        <f t="shared" si="10"/>
        <v>-3.4</v>
      </c>
      <c r="J124" s="17">
        <f t="shared" si="12"/>
        <v>92.6</v>
      </c>
      <c r="N124" s="12"/>
      <c r="O124" s="12"/>
    </row>
    <row r="125" spans="1:15" ht="24.75" customHeight="1">
      <c r="A125" s="211"/>
      <c r="B125" s="201"/>
      <c r="C125" s="149"/>
      <c r="D125" s="153" t="s">
        <v>62</v>
      </c>
      <c r="E125" s="150" t="s">
        <v>231</v>
      </c>
      <c r="F125" s="17">
        <v>84</v>
      </c>
      <c r="G125" s="17">
        <v>45.7</v>
      </c>
      <c r="H125" s="17">
        <v>42.3</v>
      </c>
      <c r="I125" s="17">
        <f t="shared" si="10"/>
        <v>-3.4</v>
      </c>
      <c r="J125" s="17">
        <f t="shared" si="12"/>
        <v>92.6</v>
      </c>
      <c r="N125" s="12"/>
      <c r="O125" s="12"/>
    </row>
    <row r="126" spans="1:15" ht="15">
      <c r="A126" s="14"/>
      <c r="B126" s="201" t="s">
        <v>7</v>
      </c>
      <c r="C126" s="158"/>
      <c r="D126" s="158"/>
      <c r="E126" s="150" t="s">
        <v>8</v>
      </c>
      <c r="F126" s="170">
        <f aca="true" t="shared" si="17" ref="F126:H128">F127</f>
        <v>30.3</v>
      </c>
      <c r="G126" s="170">
        <f t="shared" si="17"/>
        <v>20.3</v>
      </c>
      <c r="H126" s="170">
        <f t="shared" si="17"/>
        <v>19.9</v>
      </c>
      <c r="I126" s="17">
        <f t="shared" si="10"/>
        <v>-0.4</v>
      </c>
      <c r="J126" s="17">
        <f t="shared" si="12"/>
        <v>98</v>
      </c>
      <c r="N126" s="12"/>
      <c r="O126" s="12"/>
    </row>
    <row r="127" spans="1:15" ht="59.25" customHeight="1">
      <c r="A127" s="14"/>
      <c r="B127" s="201"/>
      <c r="C127" s="149" t="s">
        <v>296</v>
      </c>
      <c r="D127" s="149"/>
      <c r="E127" s="150" t="s">
        <v>284</v>
      </c>
      <c r="F127" s="170">
        <f>F128+F132</f>
        <v>30.3</v>
      </c>
      <c r="G127" s="170">
        <f>G128+G132</f>
        <v>20.3</v>
      </c>
      <c r="H127" s="170">
        <f>H128+H132</f>
        <v>19.9</v>
      </c>
      <c r="I127" s="17">
        <f t="shared" si="10"/>
        <v>-0.4</v>
      </c>
      <c r="J127" s="17">
        <f t="shared" si="12"/>
        <v>98</v>
      </c>
      <c r="N127" s="12"/>
      <c r="O127" s="12"/>
    </row>
    <row r="128" spans="1:15" ht="33" customHeight="1" hidden="1">
      <c r="A128" s="209"/>
      <c r="B128" s="201"/>
      <c r="C128" s="153" t="s">
        <v>305</v>
      </c>
      <c r="D128" s="153"/>
      <c r="E128" s="159" t="s">
        <v>306</v>
      </c>
      <c r="F128" s="170">
        <f t="shared" si="17"/>
        <v>0</v>
      </c>
      <c r="G128" s="170">
        <f t="shared" si="17"/>
        <v>0</v>
      </c>
      <c r="H128" s="170">
        <f t="shared" si="17"/>
        <v>0</v>
      </c>
      <c r="I128" s="17">
        <f t="shared" si="10"/>
        <v>0</v>
      </c>
      <c r="J128" s="17" t="e">
        <f t="shared" si="12"/>
        <v>#DIV/0!</v>
      </c>
      <c r="N128" s="12"/>
      <c r="O128" s="12"/>
    </row>
    <row r="129" spans="1:15" ht="38.25" hidden="1">
      <c r="A129" s="211"/>
      <c r="B129" s="201"/>
      <c r="C129" s="153" t="s">
        <v>307</v>
      </c>
      <c r="D129" s="153"/>
      <c r="E129" s="154" t="s">
        <v>308</v>
      </c>
      <c r="F129" s="170">
        <f>F130+F131</f>
        <v>0</v>
      </c>
      <c r="G129" s="170">
        <f>G130+G131</f>
        <v>0</v>
      </c>
      <c r="H129" s="170">
        <f>H130+H131</f>
        <v>0</v>
      </c>
      <c r="I129" s="17">
        <f t="shared" si="10"/>
        <v>0</v>
      </c>
      <c r="J129" s="17" t="e">
        <f t="shared" si="12"/>
        <v>#DIV/0!</v>
      </c>
      <c r="N129" s="12"/>
      <c r="O129" s="12"/>
    </row>
    <row r="130" spans="1:15" ht="38.25" hidden="1">
      <c r="A130" s="205"/>
      <c r="B130" s="201"/>
      <c r="C130" s="153"/>
      <c r="D130" s="149" t="s">
        <v>62</v>
      </c>
      <c r="E130" s="150" t="s">
        <v>231</v>
      </c>
      <c r="F130" s="170"/>
      <c r="G130" s="170">
        <v>0</v>
      </c>
      <c r="H130" s="170">
        <v>0</v>
      </c>
      <c r="I130" s="17">
        <f t="shared" si="10"/>
        <v>0</v>
      </c>
      <c r="J130" s="17" t="e">
        <f t="shared" si="12"/>
        <v>#DIV/0!</v>
      </c>
      <c r="N130" s="12"/>
      <c r="O130" s="12"/>
    </row>
    <row r="131" spans="1:15" ht="12.75" hidden="1">
      <c r="A131" s="14"/>
      <c r="B131" s="201"/>
      <c r="C131" s="153"/>
      <c r="D131" s="153" t="s">
        <v>103</v>
      </c>
      <c r="E131" s="154" t="s">
        <v>87</v>
      </c>
      <c r="F131" s="170"/>
      <c r="G131" s="170">
        <v>0</v>
      </c>
      <c r="H131" s="170">
        <v>0</v>
      </c>
      <c r="I131" s="17">
        <f t="shared" si="10"/>
        <v>0</v>
      </c>
      <c r="J131" s="17" t="e">
        <f t="shared" si="12"/>
        <v>#DIV/0!</v>
      </c>
      <c r="N131" s="12"/>
      <c r="O131" s="12"/>
    </row>
    <row r="132" spans="1:15" ht="38.25">
      <c r="A132" s="14"/>
      <c r="B132" s="201"/>
      <c r="C132" s="153" t="s">
        <v>401</v>
      </c>
      <c r="D132" s="153"/>
      <c r="E132" s="154" t="s">
        <v>400</v>
      </c>
      <c r="F132" s="170">
        <f aca="true" t="shared" si="18" ref="F132:H133">F133</f>
        <v>30.3</v>
      </c>
      <c r="G132" s="170">
        <f t="shared" si="18"/>
        <v>20.3</v>
      </c>
      <c r="H132" s="170">
        <f t="shared" si="18"/>
        <v>19.9</v>
      </c>
      <c r="I132" s="17">
        <f t="shared" si="10"/>
        <v>-0.4</v>
      </c>
      <c r="J132" s="17">
        <f t="shared" si="12"/>
        <v>98</v>
      </c>
      <c r="N132" s="12"/>
      <c r="O132" s="12"/>
    </row>
    <row r="133" spans="1:15" ht="63.75">
      <c r="A133" s="14"/>
      <c r="B133" s="201"/>
      <c r="C133" s="153" t="s">
        <v>398</v>
      </c>
      <c r="D133" s="153"/>
      <c r="E133" s="154" t="s">
        <v>399</v>
      </c>
      <c r="F133" s="170">
        <f t="shared" si="18"/>
        <v>30.3</v>
      </c>
      <c r="G133" s="170">
        <f t="shared" si="18"/>
        <v>20.3</v>
      </c>
      <c r="H133" s="170">
        <f t="shared" si="18"/>
        <v>19.9</v>
      </c>
      <c r="I133" s="17">
        <f t="shared" si="10"/>
        <v>-0.4</v>
      </c>
      <c r="J133" s="17">
        <f t="shared" si="12"/>
        <v>98</v>
      </c>
      <c r="N133" s="12"/>
      <c r="O133" s="12"/>
    </row>
    <row r="134" spans="1:15" ht="38.25">
      <c r="A134" s="14"/>
      <c r="B134" s="201"/>
      <c r="C134" s="153"/>
      <c r="D134" s="149" t="s">
        <v>62</v>
      </c>
      <c r="E134" s="150" t="s">
        <v>231</v>
      </c>
      <c r="F134" s="170">
        <v>30.3</v>
      </c>
      <c r="G134" s="170">
        <v>20.3</v>
      </c>
      <c r="H134" s="170">
        <v>19.9</v>
      </c>
      <c r="I134" s="17">
        <f t="shared" si="10"/>
        <v>-0.4</v>
      </c>
      <c r="J134" s="17">
        <f t="shared" si="12"/>
        <v>98</v>
      </c>
      <c r="N134" s="12"/>
      <c r="O134" s="12"/>
    </row>
    <row r="135" spans="1:15" ht="14.25" customHeight="1">
      <c r="A135" s="14"/>
      <c r="B135" s="201" t="s">
        <v>25</v>
      </c>
      <c r="C135" s="149"/>
      <c r="D135" s="149"/>
      <c r="E135" s="150" t="s">
        <v>26</v>
      </c>
      <c r="F135" s="170">
        <f>F136+F149</f>
        <v>4050.8</v>
      </c>
      <c r="G135" s="170">
        <f>G136+G149</f>
        <v>2076.5</v>
      </c>
      <c r="H135" s="170">
        <f>H136+H149</f>
        <v>2075.9</v>
      </c>
      <c r="I135" s="17">
        <f t="shared" si="10"/>
        <v>-0.6</v>
      </c>
      <c r="J135" s="17">
        <f t="shared" si="12"/>
        <v>100</v>
      </c>
      <c r="N135" s="12"/>
      <c r="O135" s="12"/>
    </row>
    <row r="136" spans="1:15" ht="38.25" customHeight="1">
      <c r="A136" s="211"/>
      <c r="B136" s="201"/>
      <c r="C136" s="160" t="s">
        <v>288</v>
      </c>
      <c r="D136" s="153"/>
      <c r="E136" s="157" t="s">
        <v>272</v>
      </c>
      <c r="F136" s="170">
        <f aca="true" t="shared" si="19" ref="F136:H137">F137</f>
        <v>4050.8</v>
      </c>
      <c r="G136" s="170">
        <f t="shared" si="19"/>
        <v>2076.5</v>
      </c>
      <c r="H136" s="170">
        <f t="shared" si="19"/>
        <v>2075.9</v>
      </c>
      <c r="I136" s="17">
        <f t="shared" si="10"/>
        <v>-0.6</v>
      </c>
      <c r="J136" s="17">
        <f t="shared" si="12"/>
        <v>100</v>
      </c>
      <c r="N136" s="12"/>
      <c r="O136" s="12"/>
    </row>
    <row r="137" spans="1:15" ht="25.5">
      <c r="A137" s="14"/>
      <c r="B137" s="201"/>
      <c r="C137" s="160" t="s">
        <v>309</v>
      </c>
      <c r="D137" s="153"/>
      <c r="E137" s="161" t="s">
        <v>310</v>
      </c>
      <c r="F137" s="170">
        <f t="shared" si="19"/>
        <v>4050.8</v>
      </c>
      <c r="G137" s="170">
        <f t="shared" si="19"/>
        <v>2076.5</v>
      </c>
      <c r="H137" s="170">
        <f t="shared" si="19"/>
        <v>2075.9</v>
      </c>
      <c r="I137" s="17">
        <f t="shared" si="10"/>
        <v>-0.6</v>
      </c>
      <c r="J137" s="17">
        <f t="shared" si="12"/>
        <v>100</v>
      </c>
      <c r="N137" s="12"/>
      <c r="O137" s="12"/>
    </row>
    <row r="138" spans="1:15" ht="12.75">
      <c r="A138" s="14"/>
      <c r="B138" s="201"/>
      <c r="C138" s="160" t="s">
        <v>311</v>
      </c>
      <c r="D138" s="153"/>
      <c r="E138" s="162" t="s">
        <v>312</v>
      </c>
      <c r="F138" s="170">
        <f>F139+F141+F143+F145+F147</f>
        <v>4050.8</v>
      </c>
      <c r="G138" s="170">
        <f>G139+G141+G143+G145+G147</f>
        <v>2076.5</v>
      </c>
      <c r="H138" s="170">
        <f>H139+H141+H143+H145+H147</f>
        <v>2075.9</v>
      </c>
      <c r="I138" s="17">
        <f t="shared" si="10"/>
        <v>-0.6</v>
      </c>
      <c r="J138" s="17">
        <f t="shared" si="12"/>
        <v>100</v>
      </c>
      <c r="N138" s="12"/>
      <c r="O138" s="12"/>
    </row>
    <row r="139" spans="1:15" ht="12.75">
      <c r="A139" s="211"/>
      <c r="B139" s="201"/>
      <c r="C139" s="160" t="s">
        <v>313</v>
      </c>
      <c r="D139" s="153"/>
      <c r="E139" s="162" t="s">
        <v>314</v>
      </c>
      <c r="F139" s="170">
        <f>F140</f>
        <v>747.3</v>
      </c>
      <c r="G139" s="170">
        <f>G140</f>
        <v>446.9</v>
      </c>
      <c r="H139" s="170">
        <f>H140</f>
        <v>446.9</v>
      </c>
      <c r="I139" s="17">
        <f t="shared" si="10"/>
        <v>0</v>
      </c>
      <c r="J139" s="17">
        <f t="shared" si="12"/>
        <v>100</v>
      </c>
      <c r="N139" s="12"/>
      <c r="O139" s="12"/>
    </row>
    <row r="140" spans="1:15" ht="38.25">
      <c r="A140" s="14"/>
      <c r="B140" s="201"/>
      <c r="C140" s="160"/>
      <c r="D140" s="149" t="s">
        <v>62</v>
      </c>
      <c r="E140" s="150" t="s">
        <v>231</v>
      </c>
      <c r="F140" s="170">
        <v>747.3</v>
      </c>
      <c r="G140" s="170">
        <v>446.9</v>
      </c>
      <c r="H140" s="170">
        <v>446.9</v>
      </c>
      <c r="I140" s="17">
        <f t="shared" si="10"/>
        <v>0</v>
      </c>
      <c r="J140" s="17">
        <f t="shared" si="12"/>
        <v>100</v>
      </c>
      <c r="N140" s="12"/>
      <c r="O140" s="12"/>
    </row>
    <row r="141" spans="1:15" ht="12.75">
      <c r="A141" s="14"/>
      <c r="B141" s="201"/>
      <c r="C141" s="160" t="s">
        <v>315</v>
      </c>
      <c r="D141" s="153"/>
      <c r="E141" s="162" t="s">
        <v>27</v>
      </c>
      <c r="F141" s="170">
        <f>F142</f>
        <v>198.2</v>
      </c>
      <c r="G141" s="170">
        <f>G142</f>
        <v>99.4</v>
      </c>
      <c r="H141" s="170">
        <f>H142</f>
        <v>98.8</v>
      </c>
      <c r="I141" s="17">
        <f t="shared" si="10"/>
        <v>-0.6</v>
      </c>
      <c r="J141" s="17">
        <f t="shared" si="12"/>
        <v>99.4</v>
      </c>
      <c r="N141" s="12"/>
      <c r="O141" s="12"/>
    </row>
    <row r="142" spans="1:15" ht="38.25">
      <c r="A142" s="211"/>
      <c r="B142" s="201"/>
      <c r="C142" s="149"/>
      <c r="D142" s="149" t="s">
        <v>62</v>
      </c>
      <c r="E142" s="150" t="s">
        <v>231</v>
      </c>
      <c r="F142" s="170">
        <v>198.2</v>
      </c>
      <c r="G142" s="17">
        <v>99.4</v>
      </c>
      <c r="H142" s="17">
        <v>98.8</v>
      </c>
      <c r="I142" s="17">
        <f t="shared" si="10"/>
        <v>-0.6</v>
      </c>
      <c r="J142" s="17">
        <f t="shared" si="12"/>
        <v>99.4</v>
      </c>
      <c r="N142" s="12"/>
      <c r="O142" s="12"/>
    </row>
    <row r="143" spans="1:15" ht="12.75">
      <c r="A143" s="14"/>
      <c r="B143" s="201"/>
      <c r="C143" s="160" t="s">
        <v>316</v>
      </c>
      <c r="D143" s="153"/>
      <c r="E143" s="162" t="s">
        <v>317</v>
      </c>
      <c r="F143" s="170">
        <f>F144</f>
        <v>2231.3</v>
      </c>
      <c r="G143" s="170">
        <f>G144</f>
        <v>1223.4</v>
      </c>
      <c r="H143" s="170">
        <f>H144</f>
        <v>1223.4</v>
      </c>
      <c r="I143" s="17">
        <f t="shared" si="10"/>
        <v>0</v>
      </c>
      <c r="J143" s="17">
        <f t="shared" si="12"/>
        <v>100</v>
      </c>
      <c r="N143" s="12"/>
      <c r="O143" s="12"/>
    </row>
    <row r="144" spans="1:15" ht="38.25">
      <c r="A144" s="14"/>
      <c r="B144" s="201"/>
      <c r="C144" s="149"/>
      <c r="D144" s="149" t="s">
        <v>62</v>
      </c>
      <c r="E144" s="150" t="s">
        <v>231</v>
      </c>
      <c r="F144" s="170">
        <v>2231.3</v>
      </c>
      <c r="G144" s="17">
        <v>1223.4</v>
      </c>
      <c r="H144" s="17">
        <v>1223.4</v>
      </c>
      <c r="I144" s="17">
        <f t="shared" si="10"/>
        <v>0</v>
      </c>
      <c r="J144" s="17">
        <f t="shared" si="12"/>
        <v>100</v>
      </c>
      <c r="N144" s="12"/>
      <c r="O144" s="12"/>
    </row>
    <row r="145" spans="1:15" ht="25.5">
      <c r="A145" s="211"/>
      <c r="B145" s="202"/>
      <c r="C145" s="160" t="s">
        <v>318</v>
      </c>
      <c r="D145" s="153"/>
      <c r="E145" s="163" t="s">
        <v>2</v>
      </c>
      <c r="F145" s="170">
        <f>F146</f>
        <v>550</v>
      </c>
      <c r="G145" s="170">
        <f>G146</f>
        <v>187.6</v>
      </c>
      <c r="H145" s="170">
        <f>H146</f>
        <v>187.6</v>
      </c>
      <c r="I145" s="17">
        <f t="shared" si="10"/>
        <v>0</v>
      </c>
      <c r="J145" s="17">
        <f t="shared" si="12"/>
        <v>100</v>
      </c>
      <c r="N145" s="12"/>
      <c r="O145" s="12"/>
    </row>
    <row r="146" spans="1:15" ht="38.25">
      <c r="A146" s="14"/>
      <c r="B146" s="201"/>
      <c r="C146" s="149"/>
      <c r="D146" s="153" t="s">
        <v>62</v>
      </c>
      <c r="E146" s="163" t="s">
        <v>231</v>
      </c>
      <c r="F146" s="170">
        <v>550</v>
      </c>
      <c r="G146" s="170">
        <v>187.6</v>
      </c>
      <c r="H146" s="170">
        <v>187.6</v>
      </c>
      <c r="I146" s="17">
        <f t="shared" si="10"/>
        <v>0</v>
      </c>
      <c r="J146" s="17">
        <f t="shared" si="12"/>
        <v>100</v>
      </c>
      <c r="N146" s="12"/>
      <c r="O146" s="12"/>
    </row>
    <row r="147" spans="1:15" ht="25.5">
      <c r="A147" s="209"/>
      <c r="B147" s="201"/>
      <c r="C147" s="160" t="s">
        <v>319</v>
      </c>
      <c r="D147" s="153"/>
      <c r="E147" s="163" t="s">
        <v>320</v>
      </c>
      <c r="F147" s="170">
        <f>F148</f>
        <v>324</v>
      </c>
      <c r="G147" s="17">
        <f>G148</f>
        <v>119.2</v>
      </c>
      <c r="H147" s="17">
        <f>H148</f>
        <v>119.2</v>
      </c>
      <c r="I147" s="17">
        <f t="shared" si="10"/>
        <v>0</v>
      </c>
      <c r="J147" s="17">
        <f t="shared" si="12"/>
        <v>100</v>
      </c>
      <c r="N147" s="12"/>
      <c r="O147" s="12"/>
    </row>
    <row r="148" spans="1:15" ht="44.25" customHeight="1">
      <c r="A148" s="14"/>
      <c r="B148" s="202"/>
      <c r="C148" s="149"/>
      <c r="D148" s="153" t="s">
        <v>62</v>
      </c>
      <c r="E148" s="163" t="s">
        <v>231</v>
      </c>
      <c r="F148" s="170">
        <v>324</v>
      </c>
      <c r="G148" s="17">
        <v>119.2</v>
      </c>
      <c r="H148" s="17">
        <v>119.2</v>
      </c>
      <c r="I148" s="17">
        <f t="shared" si="10"/>
        <v>0</v>
      </c>
      <c r="J148" s="17">
        <f t="shared" si="12"/>
        <v>100</v>
      </c>
      <c r="N148" s="12"/>
      <c r="O148" s="12"/>
    </row>
    <row r="149" spans="1:15" ht="23.25" customHeight="1" hidden="1">
      <c r="A149" s="14"/>
      <c r="B149" s="149"/>
      <c r="C149" s="153" t="s">
        <v>259</v>
      </c>
      <c r="D149" s="153"/>
      <c r="E149" s="154" t="s">
        <v>246</v>
      </c>
      <c r="F149" s="170">
        <f aca="true" t="shared" si="20" ref="F149:H150">F150</f>
        <v>0</v>
      </c>
      <c r="G149" s="17">
        <f t="shared" si="20"/>
        <v>0</v>
      </c>
      <c r="H149" s="17">
        <f t="shared" si="20"/>
        <v>0</v>
      </c>
      <c r="I149" s="17">
        <f t="shared" si="10"/>
        <v>0</v>
      </c>
      <c r="J149" s="17" t="e">
        <f t="shared" si="12"/>
        <v>#DIV/0!</v>
      </c>
      <c r="N149" s="12"/>
      <c r="O149" s="12"/>
    </row>
    <row r="150" spans="1:15" ht="64.5" customHeight="1" hidden="1">
      <c r="A150" s="211"/>
      <c r="B150" s="201"/>
      <c r="C150" s="149" t="s">
        <v>402</v>
      </c>
      <c r="D150" s="153"/>
      <c r="E150" s="163" t="s">
        <v>403</v>
      </c>
      <c r="F150" s="170">
        <f t="shared" si="20"/>
        <v>0</v>
      </c>
      <c r="G150" s="17">
        <f t="shared" si="20"/>
        <v>0</v>
      </c>
      <c r="H150" s="17">
        <f t="shared" si="20"/>
        <v>0</v>
      </c>
      <c r="I150" s="17">
        <f t="shared" si="10"/>
        <v>0</v>
      </c>
      <c r="J150" s="17" t="e">
        <f t="shared" si="12"/>
        <v>#DIV/0!</v>
      </c>
      <c r="N150" s="12"/>
      <c r="O150" s="12"/>
    </row>
    <row r="151" spans="1:15" ht="39.75" customHeight="1" hidden="1">
      <c r="A151" s="14"/>
      <c r="B151" s="202"/>
      <c r="C151" s="149"/>
      <c r="D151" s="153" t="s">
        <v>62</v>
      </c>
      <c r="E151" s="163" t="s">
        <v>231</v>
      </c>
      <c r="F151" s="170"/>
      <c r="G151" s="17">
        <v>0</v>
      </c>
      <c r="H151" s="17">
        <v>0</v>
      </c>
      <c r="I151" s="17">
        <f t="shared" si="10"/>
        <v>0</v>
      </c>
      <c r="J151" s="17" t="e">
        <f t="shared" si="12"/>
        <v>#DIV/0!</v>
      </c>
      <c r="N151" s="12"/>
      <c r="O151" s="12"/>
    </row>
    <row r="152" spans="1:15" ht="25.5" customHeight="1">
      <c r="A152" s="14"/>
      <c r="B152" s="201" t="s">
        <v>350</v>
      </c>
      <c r="C152" s="149"/>
      <c r="D152" s="153"/>
      <c r="E152" s="163" t="s">
        <v>351</v>
      </c>
      <c r="F152" s="170">
        <f>F153</f>
        <v>526</v>
      </c>
      <c r="G152" s="170">
        <f aca="true" t="shared" si="21" ref="G152:H154">G153</f>
        <v>526</v>
      </c>
      <c r="H152" s="170">
        <f t="shared" si="21"/>
        <v>0</v>
      </c>
      <c r="I152" s="17">
        <f t="shared" si="10"/>
        <v>-526</v>
      </c>
      <c r="J152" s="17">
        <f t="shared" si="12"/>
        <v>0</v>
      </c>
      <c r="N152" s="12"/>
      <c r="O152" s="12"/>
    </row>
    <row r="153" spans="1:15" ht="51.75" customHeight="1">
      <c r="A153" s="14"/>
      <c r="B153" s="202"/>
      <c r="C153" s="149" t="s">
        <v>288</v>
      </c>
      <c r="D153" s="153"/>
      <c r="E153" s="163" t="s">
        <v>272</v>
      </c>
      <c r="F153" s="170">
        <f>F154</f>
        <v>526</v>
      </c>
      <c r="G153" s="170">
        <f t="shared" si="21"/>
        <v>526</v>
      </c>
      <c r="H153" s="170">
        <f t="shared" si="21"/>
        <v>0</v>
      </c>
      <c r="I153" s="17">
        <f t="shared" si="10"/>
        <v>-526</v>
      </c>
      <c r="J153" s="17">
        <f t="shared" si="12"/>
        <v>0</v>
      </c>
      <c r="N153" s="12"/>
      <c r="O153" s="12"/>
    </row>
    <row r="154" spans="1:15" ht="25.5" customHeight="1">
      <c r="A154" s="14"/>
      <c r="B154" s="202"/>
      <c r="C154" s="149" t="s">
        <v>289</v>
      </c>
      <c r="D154" s="153"/>
      <c r="E154" s="163" t="s">
        <v>352</v>
      </c>
      <c r="F154" s="170">
        <f>F155</f>
        <v>526</v>
      </c>
      <c r="G154" s="170">
        <f t="shared" si="21"/>
        <v>526</v>
      </c>
      <c r="H154" s="170">
        <f t="shared" si="21"/>
        <v>0</v>
      </c>
      <c r="I154" s="17">
        <f t="shared" si="10"/>
        <v>-526</v>
      </c>
      <c r="J154" s="17">
        <f t="shared" si="12"/>
        <v>0</v>
      </c>
      <c r="N154" s="12"/>
      <c r="O154" s="12"/>
    </row>
    <row r="155" spans="1:15" ht="42" customHeight="1">
      <c r="A155" s="205"/>
      <c r="B155" s="202"/>
      <c r="C155" s="149" t="s">
        <v>354</v>
      </c>
      <c r="D155" s="153"/>
      <c r="E155" s="163" t="s">
        <v>353</v>
      </c>
      <c r="F155" s="170">
        <f>F156</f>
        <v>526</v>
      </c>
      <c r="G155" s="170">
        <f>G156</f>
        <v>526</v>
      </c>
      <c r="H155" s="170">
        <f>H156</f>
        <v>0</v>
      </c>
      <c r="I155" s="17">
        <f t="shared" si="10"/>
        <v>-526</v>
      </c>
      <c r="J155" s="17">
        <f t="shared" si="12"/>
        <v>0</v>
      </c>
      <c r="N155" s="12"/>
      <c r="O155" s="12"/>
    </row>
    <row r="156" spans="1:15" ht="14.25" customHeight="1">
      <c r="A156" s="205"/>
      <c r="B156" s="202"/>
      <c r="C156" s="149"/>
      <c r="D156" s="153" t="s">
        <v>103</v>
      </c>
      <c r="E156" s="154" t="s">
        <v>87</v>
      </c>
      <c r="F156" s="170">
        <v>526</v>
      </c>
      <c r="G156" s="170">
        <v>526</v>
      </c>
      <c r="H156" s="170">
        <v>0</v>
      </c>
      <c r="I156" s="17">
        <f t="shared" si="10"/>
        <v>-526</v>
      </c>
      <c r="J156" s="17">
        <f t="shared" si="12"/>
        <v>0</v>
      </c>
      <c r="N156" s="12"/>
      <c r="O156" s="12"/>
    </row>
    <row r="157" spans="1:15" ht="12.75">
      <c r="A157" s="14"/>
      <c r="B157" s="202" t="s">
        <v>52</v>
      </c>
      <c r="C157" s="149"/>
      <c r="D157" s="149"/>
      <c r="E157" s="147" t="s">
        <v>321</v>
      </c>
      <c r="F157" s="28">
        <f>F158</f>
        <v>204</v>
      </c>
      <c r="G157" s="28">
        <f>G158</f>
        <v>204</v>
      </c>
      <c r="H157" s="28">
        <f>H158</f>
        <v>204</v>
      </c>
      <c r="I157" s="16">
        <f t="shared" si="10"/>
        <v>0</v>
      </c>
      <c r="J157" s="16">
        <f t="shared" si="12"/>
        <v>100</v>
      </c>
      <c r="N157" s="12"/>
      <c r="O157" s="12"/>
    </row>
    <row r="158" spans="1:15" ht="15" customHeight="1">
      <c r="A158" s="211"/>
      <c r="B158" s="201" t="s">
        <v>93</v>
      </c>
      <c r="C158" s="149"/>
      <c r="D158" s="149"/>
      <c r="E158" s="150" t="s">
        <v>94</v>
      </c>
      <c r="F158" s="170">
        <f>F160</f>
        <v>204</v>
      </c>
      <c r="G158" s="17">
        <f>G159</f>
        <v>204</v>
      </c>
      <c r="H158" s="17">
        <f>H159</f>
        <v>204</v>
      </c>
      <c r="I158" s="17">
        <f aca="true" t="shared" si="22" ref="I158:I193">H158-G158</f>
        <v>0</v>
      </c>
      <c r="J158" s="17">
        <f t="shared" si="12"/>
        <v>100</v>
      </c>
      <c r="N158" s="12"/>
      <c r="O158" s="12"/>
    </row>
    <row r="159" spans="1:15" ht="38.25">
      <c r="A159" s="14"/>
      <c r="B159" s="201"/>
      <c r="C159" s="149" t="s">
        <v>322</v>
      </c>
      <c r="D159" s="149"/>
      <c r="E159" s="150" t="s">
        <v>323</v>
      </c>
      <c r="F159" s="170">
        <f>F160</f>
        <v>204</v>
      </c>
      <c r="G159" s="17">
        <f aca="true" t="shared" si="23" ref="G159:H162">G160</f>
        <v>204</v>
      </c>
      <c r="H159" s="17">
        <f t="shared" si="23"/>
        <v>204</v>
      </c>
      <c r="I159" s="17">
        <f t="shared" si="22"/>
        <v>0</v>
      </c>
      <c r="J159" s="17">
        <f t="shared" si="12"/>
        <v>100</v>
      </c>
      <c r="N159" s="12"/>
      <c r="O159" s="12"/>
    </row>
    <row r="160" spans="1:15" ht="38.25">
      <c r="A160" s="211"/>
      <c r="B160" s="201"/>
      <c r="C160" s="149"/>
      <c r="D160" s="149" t="s">
        <v>65</v>
      </c>
      <c r="E160" s="151" t="s">
        <v>192</v>
      </c>
      <c r="F160" s="170">
        <v>204</v>
      </c>
      <c r="G160" s="17">
        <v>204</v>
      </c>
      <c r="H160" s="17">
        <v>204</v>
      </c>
      <c r="I160" s="17">
        <f t="shared" si="22"/>
        <v>0</v>
      </c>
      <c r="J160" s="17">
        <f t="shared" si="12"/>
        <v>100</v>
      </c>
      <c r="N160" s="12"/>
      <c r="O160" s="12"/>
    </row>
    <row r="161" spans="1:15" ht="17.25" customHeight="1">
      <c r="A161" s="14"/>
      <c r="B161" s="202" t="s">
        <v>74</v>
      </c>
      <c r="C161" s="149"/>
      <c r="D161" s="149"/>
      <c r="E161" s="147" t="s">
        <v>77</v>
      </c>
      <c r="F161" s="28">
        <f>F162</f>
        <v>8795</v>
      </c>
      <c r="G161" s="16">
        <f t="shared" si="23"/>
        <v>6975</v>
      </c>
      <c r="H161" s="16">
        <f t="shared" si="23"/>
        <v>6975</v>
      </c>
      <c r="I161" s="16">
        <f t="shared" si="22"/>
        <v>0</v>
      </c>
      <c r="J161" s="16">
        <f t="shared" si="12"/>
        <v>100</v>
      </c>
      <c r="N161" s="12"/>
      <c r="O161" s="12"/>
    </row>
    <row r="162" spans="1:15" ht="17.25" customHeight="1">
      <c r="A162" s="209"/>
      <c r="B162" s="201" t="s">
        <v>75</v>
      </c>
      <c r="C162" s="73"/>
      <c r="D162" s="73"/>
      <c r="E162" s="150" t="s">
        <v>324</v>
      </c>
      <c r="F162" s="170">
        <f>F163</f>
        <v>8795</v>
      </c>
      <c r="G162" s="170">
        <f t="shared" si="23"/>
        <v>6975</v>
      </c>
      <c r="H162" s="170">
        <f t="shared" si="23"/>
        <v>6975</v>
      </c>
      <c r="I162" s="17">
        <f t="shared" si="22"/>
        <v>0</v>
      </c>
      <c r="J162" s="17">
        <f t="shared" si="12"/>
        <v>100</v>
      </c>
      <c r="N162" s="12"/>
      <c r="O162" s="12"/>
    </row>
    <row r="163" spans="1:15" ht="37.5" customHeight="1">
      <c r="A163" s="211"/>
      <c r="B163" s="201"/>
      <c r="C163" s="153" t="s">
        <v>325</v>
      </c>
      <c r="D163" s="153"/>
      <c r="E163" s="154" t="s">
        <v>326</v>
      </c>
      <c r="F163" s="170">
        <f>F164+F167+F170</f>
        <v>8795</v>
      </c>
      <c r="G163" s="170">
        <f>G164+G167+G170</f>
        <v>6975</v>
      </c>
      <c r="H163" s="170">
        <f>H164+H167+H170</f>
        <v>6975</v>
      </c>
      <c r="I163" s="17">
        <f t="shared" si="22"/>
        <v>0</v>
      </c>
      <c r="J163" s="17">
        <f t="shared" si="12"/>
        <v>100</v>
      </c>
      <c r="N163" s="12"/>
      <c r="O163" s="12"/>
    </row>
    <row r="164" spans="1:15" ht="51">
      <c r="A164" s="14"/>
      <c r="B164" s="201"/>
      <c r="C164" s="152" t="s">
        <v>327</v>
      </c>
      <c r="D164" s="152"/>
      <c r="E164" s="164" t="s">
        <v>328</v>
      </c>
      <c r="F164" s="170">
        <f aca="true" t="shared" si="24" ref="F164:H165">F165</f>
        <v>7695</v>
      </c>
      <c r="G164" s="170">
        <f t="shared" si="24"/>
        <v>6095</v>
      </c>
      <c r="H164" s="170">
        <f t="shared" si="24"/>
        <v>6095</v>
      </c>
      <c r="I164" s="17">
        <f t="shared" si="22"/>
        <v>0</v>
      </c>
      <c r="J164" s="17">
        <f aca="true" t="shared" si="25" ref="J164:J193">H164/G164*100</f>
        <v>100</v>
      </c>
      <c r="N164" s="12"/>
      <c r="O164" s="12"/>
    </row>
    <row r="165" spans="1:15" ht="38.25">
      <c r="A165" s="14"/>
      <c r="B165" s="202"/>
      <c r="C165" s="153" t="s">
        <v>329</v>
      </c>
      <c r="D165" s="153"/>
      <c r="E165" s="154" t="s">
        <v>330</v>
      </c>
      <c r="F165" s="170">
        <f t="shared" si="24"/>
        <v>7695</v>
      </c>
      <c r="G165" s="17">
        <f t="shared" si="24"/>
        <v>6095</v>
      </c>
      <c r="H165" s="17">
        <f t="shared" si="24"/>
        <v>6095</v>
      </c>
      <c r="I165" s="17">
        <f t="shared" si="22"/>
        <v>0</v>
      </c>
      <c r="J165" s="17">
        <f t="shared" si="25"/>
        <v>100</v>
      </c>
      <c r="N165" s="12"/>
      <c r="O165" s="12"/>
    </row>
    <row r="166" spans="1:15" ht="38.25">
      <c r="A166" s="14"/>
      <c r="B166" s="201"/>
      <c r="C166" s="153"/>
      <c r="D166" s="153" t="s">
        <v>65</v>
      </c>
      <c r="E166" s="159" t="s">
        <v>192</v>
      </c>
      <c r="F166" s="170">
        <v>7695</v>
      </c>
      <c r="G166" s="17">
        <v>6095</v>
      </c>
      <c r="H166" s="17">
        <v>6095</v>
      </c>
      <c r="I166" s="17">
        <f t="shared" si="22"/>
        <v>0</v>
      </c>
      <c r="J166" s="17">
        <f t="shared" si="25"/>
        <v>100</v>
      </c>
      <c r="N166" s="12"/>
      <c r="O166" s="12"/>
    </row>
    <row r="167" spans="1:15" ht="25.5">
      <c r="A167" s="211"/>
      <c r="B167" s="201"/>
      <c r="C167" s="153" t="s">
        <v>331</v>
      </c>
      <c r="D167" s="153"/>
      <c r="E167" s="159" t="s">
        <v>332</v>
      </c>
      <c r="F167" s="170">
        <f aca="true" t="shared" si="26" ref="F167:H168">F168</f>
        <v>1100</v>
      </c>
      <c r="G167" s="170">
        <f t="shared" si="26"/>
        <v>880</v>
      </c>
      <c r="H167" s="170">
        <f t="shared" si="26"/>
        <v>880</v>
      </c>
      <c r="I167" s="17">
        <f t="shared" si="22"/>
        <v>0</v>
      </c>
      <c r="J167" s="17">
        <f t="shared" si="25"/>
        <v>100</v>
      </c>
      <c r="N167" s="12"/>
      <c r="O167" s="12"/>
    </row>
    <row r="168" spans="1:15" ht="38.25">
      <c r="A168" s="14"/>
      <c r="B168" s="201"/>
      <c r="C168" s="153" t="s">
        <v>333</v>
      </c>
      <c r="D168" s="153"/>
      <c r="E168" s="159" t="s">
        <v>330</v>
      </c>
      <c r="F168" s="170">
        <f t="shared" si="26"/>
        <v>1100</v>
      </c>
      <c r="G168" s="170">
        <f t="shared" si="26"/>
        <v>880</v>
      </c>
      <c r="H168" s="170">
        <f t="shared" si="26"/>
        <v>880</v>
      </c>
      <c r="I168" s="17">
        <f t="shared" si="22"/>
        <v>0</v>
      </c>
      <c r="J168" s="17">
        <f t="shared" si="25"/>
        <v>100</v>
      </c>
      <c r="N168" s="12"/>
      <c r="O168" s="12"/>
    </row>
    <row r="169" spans="1:15" ht="38.25">
      <c r="A169" s="14"/>
      <c r="B169" s="201"/>
      <c r="C169" s="153"/>
      <c r="D169" s="153" t="s">
        <v>65</v>
      </c>
      <c r="E169" s="159" t="s">
        <v>192</v>
      </c>
      <c r="F169" s="170">
        <v>1100</v>
      </c>
      <c r="G169" s="17">
        <v>880</v>
      </c>
      <c r="H169" s="17">
        <v>880</v>
      </c>
      <c r="I169" s="17">
        <f t="shared" si="22"/>
        <v>0</v>
      </c>
      <c r="J169" s="17">
        <f t="shared" si="25"/>
        <v>100</v>
      </c>
      <c r="N169" s="12"/>
      <c r="O169" s="12"/>
    </row>
    <row r="170" spans="1:15" ht="38.25" hidden="1">
      <c r="A170" s="211"/>
      <c r="B170" s="201"/>
      <c r="C170" s="153" t="s">
        <v>334</v>
      </c>
      <c r="D170" s="153"/>
      <c r="E170" s="159" t="s">
        <v>335</v>
      </c>
      <c r="F170" s="170">
        <f>F171+F173+F175+F177</f>
        <v>0</v>
      </c>
      <c r="G170" s="170">
        <f>G171+G173+G175+G177</f>
        <v>0</v>
      </c>
      <c r="H170" s="170">
        <f>H171+H173+H175+H177</f>
        <v>0</v>
      </c>
      <c r="I170" s="17">
        <f t="shared" si="22"/>
        <v>0</v>
      </c>
      <c r="J170" s="17" t="e">
        <f>J171</f>
        <v>#DIV/0!</v>
      </c>
      <c r="N170" s="12"/>
      <c r="O170" s="12"/>
    </row>
    <row r="171" spans="1:15" ht="38.25" hidden="1">
      <c r="A171" s="205"/>
      <c r="B171" s="201"/>
      <c r="C171" s="153" t="s">
        <v>405</v>
      </c>
      <c r="D171" s="153"/>
      <c r="E171" s="159" t="s">
        <v>404</v>
      </c>
      <c r="F171" s="170">
        <f>F172</f>
        <v>0</v>
      </c>
      <c r="G171" s="17">
        <f>G172</f>
        <v>0</v>
      </c>
      <c r="H171" s="17">
        <f>H172</f>
        <v>0</v>
      </c>
      <c r="I171" s="17">
        <f t="shared" si="22"/>
        <v>0</v>
      </c>
      <c r="J171" s="17" t="e">
        <f>J172</f>
        <v>#DIV/0!</v>
      </c>
      <c r="N171" s="12"/>
      <c r="O171" s="12"/>
    </row>
    <row r="172" spans="1:15" ht="38.25" hidden="1">
      <c r="A172" s="14"/>
      <c r="B172" s="201"/>
      <c r="C172" s="153"/>
      <c r="D172" s="153" t="s">
        <v>65</v>
      </c>
      <c r="E172" s="159" t="s">
        <v>192</v>
      </c>
      <c r="F172" s="170"/>
      <c r="G172" s="17">
        <v>0</v>
      </c>
      <c r="H172" s="17">
        <v>0</v>
      </c>
      <c r="I172" s="17">
        <f t="shared" si="22"/>
        <v>0</v>
      </c>
      <c r="J172" s="17" t="e">
        <f>J173</f>
        <v>#DIV/0!</v>
      </c>
      <c r="N172" s="12"/>
      <c r="O172" s="12"/>
    </row>
    <row r="173" spans="1:15" ht="38.25" hidden="1">
      <c r="A173" s="209"/>
      <c r="B173" s="201"/>
      <c r="C173" s="153" t="s">
        <v>406</v>
      </c>
      <c r="D173" s="153"/>
      <c r="E173" s="159" t="s">
        <v>407</v>
      </c>
      <c r="F173" s="170">
        <f>F174</f>
        <v>0</v>
      </c>
      <c r="G173" s="17">
        <f>G174</f>
        <v>0</v>
      </c>
      <c r="H173" s="17">
        <f>H174</f>
        <v>0</v>
      </c>
      <c r="I173" s="17">
        <f t="shared" si="22"/>
        <v>0</v>
      </c>
      <c r="J173" s="17" t="e">
        <f>H173/G173*100</f>
        <v>#DIV/0!</v>
      </c>
      <c r="N173" s="12"/>
      <c r="O173" s="12"/>
    </row>
    <row r="174" spans="1:15" ht="38.25" hidden="1">
      <c r="A174" s="211"/>
      <c r="B174" s="201"/>
      <c r="C174" s="153"/>
      <c r="D174" s="153" t="s">
        <v>65</v>
      </c>
      <c r="E174" s="159" t="s">
        <v>192</v>
      </c>
      <c r="F174" s="170"/>
      <c r="G174" s="170">
        <v>0</v>
      </c>
      <c r="H174" s="170">
        <v>0</v>
      </c>
      <c r="I174" s="17">
        <f t="shared" si="22"/>
        <v>0</v>
      </c>
      <c r="J174" s="17" t="e">
        <f t="shared" si="25"/>
        <v>#DIV/0!</v>
      </c>
      <c r="N174" s="12"/>
      <c r="O174" s="12"/>
    </row>
    <row r="175" spans="1:15" ht="15.75" customHeight="1" hidden="1">
      <c r="A175" s="14"/>
      <c r="B175" s="201"/>
      <c r="C175" s="153"/>
      <c r="D175" s="153"/>
      <c r="E175" s="159"/>
      <c r="F175" s="170"/>
      <c r="G175" s="170"/>
      <c r="H175" s="170"/>
      <c r="I175" s="17"/>
      <c r="J175" s="17"/>
      <c r="N175" s="12"/>
      <c r="O175" s="12"/>
    </row>
    <row r="176" spans="1:15" ht="12.75" hidden="1">
      <c r="A176" s="14"/>
      <c r="B176" s="201"/>
      <c r="C176" s="153"/>
      <c r="D176" s="153"/>
      <c r="E176" s="159"/>
      <c r="F176" s="170"/>
      <c r="G176" s="17"/>
      <c r="H176" s="17"/>
      <c r="I176" s="17"/>
      <c r="J176" s="17"/>
      <c r="N176" s="12"/>
      <c r="O176" s="12"/>
    </row>
    <row r="177" spans="1:15" ht="27" customHeight="1" hidden="1">
      <c r="A177" s="211"/>
      <c r="B177" s="201"/>
      <c r="C177" s="153"/>
      <c r="D177" s="153"/>
      <c r="E177" s="159"/>
      <c r="F177" s="170"/>
      <c r="G177" s="17"/>
      <c r="H177" s="17"/>
      <c r="I177" s="17"/>
      <c r="J177" s="17"/>
      <c r="N177" s="12"/>
      <c r="O177" s="12"/>
    </row>
    <row r="178" spans="1:15" ht="12.75" hidden="1">
      <c r="A178" s="14"/>
      <c r="B178" s="201"/>
      <c r="C178" s="153"/>
      <c r="D178" s="153"/>
      <c r="E178" s="159"/>
      <c r="F178" s="170"/>
      <c r="G178" s="17"/>
      <c r="H178" s="17"/>
      <c r="I178" s="17"/>
      <c r="J178" s="17"/>
      <c r="N178" s="12"/>
      <c r="O178" s="12"/>
    </row>
    <row r="179" spans="1:15" ht="12.75">
      <c r="A179" s="211"/>
      <c r="B179" s="202" t="s">
        <v>31</v>
      </c>
      <c r="C179" s="149"/>
      <c r="D179" s="149"/>
      <c r="E179" s="147" t="s">
        <v>32</v>
      </c>
      <c r="F179" s="28">
        <f>F180+F184</f>
        <v>1035</v>
      </c>
      <c r="G179" s="28">
        <f>G180+G184</f>
        <v>150</v>
      </c>
      <c r="H179" s="28">
        <f>H180+H184</f>
        <v>150</v>
      </c>
      <c r="I179" s="16">
        <f t="shared" si="22"/>
        <v>0</v>
      </c>
      <c r="J179" s="16">
        <f t="shared" si="25"/>
        <v>100</v>
      </c>
      <c r="N179" s="12"/>
      <c r="O179" s="12"/>
    </row>
    <row r="180" spans="1:15" ht="12.75" hidden="1">
      <c r="A180" s="14"/>
      <c r="B180" s="201"/>
      <c r="C180" s="73"/>
      <c r="D180" s="73"/>
      <c r="E180" s="150"/>
      <c r="F180" s="170"/>
      <c r="G180" s="170"/>
      <c r="H180" s="170"/>
      <c r="I180" s="17"/>
      <c r="J180" s="17"/>
      <c r="N180" s="12"/>
      <c r="O180" s="12"/>
    </row>
    <row r="181" spans="1:15" ht="12.75" hidden="1">
      <c r="A181" s="209"/>
      <c r="B181" s="201"/>
      <c r="C181" s="153"/>
      <c r="D181" s="153"/>
      <c r="E181" s="154"/>
      <c r="F181" s="170"/>
      <c r="G181" s="170"/>
      <c r="H181" s="170"/>
      <c r="I181" s="17"/>
      <c r="J181" s="17"/>
      <c r="K181" s="13"/>
      <c r="N181" s="12"/>
      <c r="O181" s="12"/>
    </row>
    <row r="182" spans="1:15" ht="12.75" hidden="1">
      <c r="A182" s="211"/>
      <c r="B182" s="201"/>
      <c r="C182" s="153"/>
      <c r="D182" s="165"/>
      <c r="E182" s="154"/>
      <c r="F182" s="170"/>
      <c r="G182" s="170"/>
      <c r="H182" s="170"/>
      <c r="I182" s="17"/>
      <c r="J182" s="17"/>
      <c r="N182" s="12"/>
      <c r="O182" s="12"/>
    </row>
    <row r="183" spans="1:15" ht="12.75" hidden="1">
      <c r="A183" s="14"/>
      <c r="B183" s="201"/>
      <c r="C183" s="165"/>
      <c r="D183" s="153"/>
      <c r="E183" s="154"/>
      <c r="F183" s="170"/>
      <c r="G183" s="170"/>
      <c r="H183" s="170"/>
      <c r="I183" s="17"/>
      <c r="J183" s="17"/>
      <c r="N183" s="12"/>
      <c r="O183" s="12"/>
    </row>
    <row r="184" spans="1:15" ht="11.25" customHeight="1">
      <c r="A184" s="14"/>
      <c r="B184" s="201" t="s">
        <v>33</v>
      </c>
      <c r="C184" s="149"/>
      <c r="D184" s="149"/>
      <c r="E184" s="150" t="s">
        <v>89</v>
      </c>
      <c r="F184" s="170">
        <f>F185+F189</f>
        <v>1035</v>
      </c>
      <c r="G184" s="170">
        <f>G185+G189</f>
        <v>150</v>
      </c>
      <c r="H184" s="170">
        <f>H185+H189</f>
        <v>150</v>
      </c>
      <c r="I184" s="17">
        <f t="shared" si="22"/>
        <v>0</v>
      </c>
      <c r="J184" s="17">
        <f t="shared" si="25"/>
        <v>100</v>
      </c>
      <c r="N184" s="12"/>
      <c r="O184" s="12"/>
    </row>
    <row r="185" spans="1:15" ht="51">
      <c r="A185" s="208"/>
      <c r="B185" s="201"/>
      <c r="C185" s="153" t="s">
        <v>325</v>
      </c>
      <c r="D185" s="153"/>
      <c r="E185" s="154" t="s">
        <v>326</v>
      </c>
      <c r="F185" s="170">
        <f aca="true" t="shared" si="27" ref="F185:H187">F186</f>
        <v>245</v>
      </c>
      <c r="G185" s="17">
        <f t="shared" si="27"/>
        <v>150</v>
      </c>
      <c r="H185" s="17">
        <f t="shared" si="27"/>
        <v>150</v>
      </c>
      <c r="I185" s="17">
        <f t="shared" si="22"/>
        <v>0</v>
      </c>
      <c r="J185" s="17">
        <f t="shared" si="25"/>
        <v>100</v>
      </c>
      <c r="N185" s="12"/>
      <c r="O185" s="12"/>
    </row>
    <row r="186" spans="1:15" ht="38.25">
      <c r="A186" s="210"/>
      <c r="B186" s="149"/>
      <c r="C186" s="153" t="s">
        <v>340</v>
      </c>
      <c r="D186" s="153"/>
      <c r="E186" s="154" t="s">
        <v>341</v>
      </c>
      <c r="F186" s="171">
        <f t="shared" si="27"/>
        <v>245</v>
      </c>
      <c r="G186" s="17">
        <f t="shared" si="27"/>
        <v>150</v>
      </c>
      <c r="H186" s="17">
        <f t="shared" si="27"/>
        <v>150</v>
      </c>
      <c r="I186" s="17">
        <f t="shared" si="22"/>
        <v>0</v>
      </c>
      <c r="J186" s="17">
        <f t="shared" si="25"/>
        <v>100</v>
      </c>
      <c r="N186" s="12"/>
      <c r="O186" s="12"/>
    </row>
    <row r="187" spans="1:15" ht="102">
      <c r="A187" s="210"/>
      <c r="B187" s="149"/>
      <c r="C187" s="153" t="s">
        <v>342</v>
      </c>
      <c r="D187" s="153"/>
      <c r="E187" s="154" t="s">
        <v>343</v>
      </c>
      <c r="F187" s="171">
        <f t="shared" si="27"/>
        <v>245</v>
      </c>
      <c r="G187" s="17">
        <f>G188</f>
        <v>150</v>
      </c>
      <c r="H187" s="17">
        <f>H188</f>
        <v>150</v>
      </c>
      <c r="I187" s="17">
        <f t="shared" si="22"/>
        <v>0</v>
      </c>
      <c r="J187" s="17">
        <f t="shared" si="25"/>
        <v>100</v>
      </c>
      <c r="N187" s="12"/>
      <c r="O187" s="12"/>
    </row>
    <row r="188" spans="1:15" ht="38.25">
      <c r="A188" s="207"/>
      <c r="B188" s="149"/>
      <c r="C188" s="153"/>
      <c r="D188" s="153" t="s">
        <v>65</v>
      </c>
      <c r="E188" s="159" t="s">
        <v>192</v>
      </c>
      <c r="F188" s="171">
        <v>245</v>
      </c>
      <c r="G188" s="17">
        <v>150</v>
      </c>
      <c r="H188" s="17">
        <v>150</v>
      </c>
      <c r="I188" s="17">
        <f t="shared" si="22"/>
        <v>0</v>
      </c>
      <c r="J188" s="17">
        <f t="shared" si="25"/>
        <v>100</v>
      </c>
      <c r="N188" s="12"/>
      <c r="O188" s="12"/>
    </row>
    <row r="189" spans="1:15" ht="39" customHeight="1">
      <c r="A189" s="14"/>
      <c r="B189" s="204"/>
      <c r="C189" s="153" t="s">
        <v>344</v>
      </c>
      <c r="D189" s="153"/>
      <c r="E189" s="154" t="s">
        <v>345</v>
      </c>
      <c r="F189" s="170">
        <f aca="true" t="shared" si="28" ref="F189:H191">F190</f>
        <v>790</v>
      </c>
      <c r="G189" s="17">
        <f t="shared" si="28"/>
        <v>0</v>
      </c>
      <c r="H189" s="17">
        <f t="shared" si="28"/>
        <v>0</v>
      </c>
      <c r="I189" s="17">
        <f t="shared" si="22"/>
        <v>0</v>
      </c>
      <c r="J189" s="17" t="e">
        <f t="shared" si="25"/>
        <v>#DIV/0!</v>
      </c>
      <c r="N189" s="12"/>
      <c r="O189" s="12"/>
    </row>
    <row r="190" spans="1:15" ht="38.25">
      <c r="A190" s="209"/>
      <c r="C190" s="153" t="s">
        <v>346</v>
      </c>
      <c r="D190" s="153"/>
      <c r="E190" s="154" t="s">
        <v>347</v>
      </c>
      <c r="F190" s="171">
        <f t="shared" si="28"/>
        <v>790</v>
      </c>
      <c r="G190" s="17">
        <f t="shared" si="28"/>
        <v>0</v>
      </c>
      <c r="H190" s="17">
        <f t="shared" si="28"/>
        <v>0</v>
      </c>
      <c r="I190" s="17">
        <f t="shared" si="22"/>
        <v>0</v>
      </c>
      <c r="J190" s="17" t="e">
        <f t="shared" si="25"/>
        <v>#DIV/0!</v>
      </c>
      <c r="N190" s="12"/>
      <c r="O190" s="12"/>
    </row>
    <row r="191" spans="1:15" ht="54.75" customHeight="1">
      <c r="A191" s="207"/>
      <c r="B191" s="74"/>
      <c r="C191" s="149" t="s">
        <v>348</v>
      </c>
      <c r="D191" s="153"/>
      <c r="E191" s="154" t="s">
        <v>349</v>
      </c>
      <c r="F191" s="170">
        <f t="shared" si="28"/>
        <v>790</v>
      </c>
      <c r="G191" s="174">
        <f t="shared" si="28"/>
        <v>0</v>
      </c>
      <c r="H191" s="17">
        <f t="shared" si="28"/>
        <v>0</v>
      </c>
      <c r="I191" s="17">
        <f t="shared" si="22"/>
        <v>0</v>
      </c>
      <c r="J191" s="17" t="e">
        <f t="shared" si="25"/>
        <v>#DIV/0!</v>
      </c>
      <c r="N191" s="12"/>
      <c r="O191" s="12"/>
    </row>
    <row r="192" spans="1:15" ht="12.75">
      <c r="A192" s="208"/>
      <c r="B192" s="74"/>
      <c r="C192" s="149"/>
      <c r="D192" s="153" t="s">
        <v>103</v>
      </c>
      <c r="E192" s="154" t="s">
        <v>87</v>
      </c>
      <c r="F192" s="296">
        <v>790</v>
      </c>
      <c r="G192" s="296">
        <v>0</v>
      </c>
      <c r="H192" s="296">
        <v>0</v>
      </c>
      <c r="I192" s="17">
        <f t="shared" si="22"/>
        <v>0</v>
      </c>
      <c r="J192" s="17" t="e">
        <f t="shared" si="25"/>
        <v>#DIV/0!</v>
      </c>
      <c r="N192" s="12"/>
      <c r="O192" s="12"/>
    </row>
    <row r="193" spans="1:15" ht="12.75">
      <c r="A193" s="207"/>
      <c r="B193" s="74"/>
      <c r="C193" s="149"/>
      <c r="D193" s="149"/>
      <c r="E193" s="166" t="s">
        <v>90</v>
      </c>
      <c r="F193" s="297">
        <f>F179+F161+F157+F114+F84+F78+F72+F7</f>
        <v>34748.8</v>
      </c>
      <c r="G193" s="297">
        <f>G179+G161+G157+G114+G84+G78+G72+G7</f>
        <v>22390.5</v>
      </c>
      <c r="H193" s="297">
        <f>H179+H161+H157+H114+H84+H78+H72+H7</f>
        <v>21480.4</v>
      </c>
      <c r="I193" s="16">
        <f t="shared" si="22"/>
        <v>-910.1</v>
      </c>
      <c r="J193" s="16">
        <f t="shared" si="25"/>
        <v>95.9</v>
      </c>
      <c r="N193" s="12"/>
      <c r="O193" s="12"/>
    </row>
    <row r="194" spans="1:6" ht="12.75">
      <c r="A194" s="206"/>
      <c r="F194" s="172"/>
    </row>
    <row r="195" ht="12.75" hidden="1">
      <c r="F195" s="20" t="e">
        <f>1!D67-3!#REF!</f>
        <v>#REF!</v>
      </c>
    </row>
    <row r="208" ht="12.75">
      <c r="K208" s="269"/>
    </row>
  </sheetData>
  <sheetProtection/>
  <mergeCells count="4">
    <mergeCell ref="A1:J1"/>
    <mergeCell ref="A2:J2"/>
    <mergeCell ref="B6:E6"/>
    <mergeCell ref="A3:J3"/>
  </mergeCells>
  <printOptions/>
  <pageMargins left="0" right="0" top="0" bottom="0" header="0" footer="0"/>
  <pageSetup fitToHeight="15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15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24.8515625" style="1" customWidth="1"/>
    <col min="2" max="2" width="55.00390625" style="1" customWidth="1"/>
    <col min="3" max="3" width="12.8515625" style="21" customWidth="1"/>
    <col min="4" max="4" width="12.28125" style="1" customWidth="1"/>
    <col min="5" max="5" width="10.140625" style="1" customWidth="1"/>
    <col min="6" max="16384" width="9.140625" style="1" customWidth="1"/>
  </cols>
  <sheetData>
    <row r="1" spans="1:8" ht="12.75">
      <c r="A1" s="333" t="s">
        <v>180</v>
      </c>
      <c r="B1" s="333"/>
      <c r="C1" s="333"/>
      <c r="D1" s="333"/>
      <c r="E1" s="333"/>
      <c r="F1" s="316"/>
      <c r="G1" s="316"/>
      <c r="H1" s="316"/>
    </row>
    <row r="2" spans="1:8" ht="12.75">
      <c r="A2" s="335" t="s">
        <v>461</v>
      </c>
      <c r="B2" s="335"/>
      <c r="C2" s="335"/>
      <c r="D2" s="335"/>
      <c r="E2" s="335"/>
      <c r="F2" s="317"/>
      <c r="G2" s="317"/>
      <c r="H2" s="317"/>
    </row>
    <row r="3" spans="3:4" ht="12.75">
      <c r="C3" s="333"/>
      <c r="D3" s="322"/>
    </row>
    <row r="4" spans="1:8" ht="36.75" customHeight="1">
      <c r="A4" s="334" t="s">
        <v>451</v>
      </c>
      <c r="B4" s="334"/>
      <c r="C4" s="334"/>
      <c r="D4" s="334"/>
      <c r="E4" s="334"/>
      <c r="F4" s="314"/>
      <c r="G4" s="314"/>
      <c r="H4" s="314"/>
    </row>
    <row r="5" spans="1:5" ht="69" customHeight="1">
      <c r="A5" s="2" t="s">
        <v>441</v>
      </c>
      <c r="B5" s="2" t="s">
        <v>442</v>
      </c>
      <c r="C5" s="169" t="s">
        <v>443</v>
      </c>
      <c r="D5" s="24" t="s">
        <v>445</v>
      </c>
      <c r="E5" s="24" t="s">
        <v>446</v>
      </c>
    </row>
    <row r="6" spans="1:5" ht="13.5" customHeight="1">
      <c r="A6" s="2">
        <v>2</v>
      </c>
      <c r="B6" s="2">
        <v>3</v>
      </c>
      <c r="C6" s="258">
        <v>4</v>
      </c>
      <c r="D6" s="14">
        <v>5</v>
      </c>
      <c r="E6" s="14">
        <v>6</v>
      </c>
    </row>
    <row r="7" spans="1:5" ht="29.25" customHeight="1">
      <c r="A7" s="19"/>
      <c r="B7" s="256" t="s">
        <v>444</v>
      </c>
      <c r="C7" s="262">
        <f>C10</f>
        <v>3266.7</v>
      </c>
      <c r="D7" s="262">
        <f>D10</f>
        <v>5399.3</v>
      </c>
      <c r="E7" s="262">
        <f>E10</f>
        <v>1399.5</v>
      </c>
    </row>
    <row r="8" spans="1:5" ht="42" customHeight="1">
      <c r="A8" s="2" t="s">
        <v>425</v>
      </c>
      <c r="B8" s="310" t="s">
        <v>426</v>
      </c>
      <c r="C8" s="313">
        <v>3000</v>
      </c>
      <c r="D8" s="313">
        <v>3000</v>
      </c>
      <c r="E8" s="313">
        <v>3000</v>
      </c>
    </row>
    <row r="9" spans="1:5" ht="41.25" customHeight="1">
      <c r="A9" s="2" t="s">
        <v>427</v>
      </c>
      <c r="B9" s="310" t="s">
        <v>428</v>
      </c>
      <c r="C9" s="313">
        <v>-3000</v>
      </c>
      <c r="D9" s="313">
        <v>-3000</v>
      </c>
      <c r="E9" s="313">
        <v>0</v>
      </c>
    </row>
    <row r="10" spans="1:5" ht="15" customHeight="1">
      <c r="A10" s="19" t="s">
        <v>439</v>
      </c>
      <c r="B10" s="315" t="s">
        <v>440</v>
      </c>
      <c r="C10" s="262">
        <v>3266.7</v>
      </c>
      <c r="D10" s="262">
        <v>5399.3</v>
      </c>
      <c r="E10" s="262">
        <v>1399.5</v>
      </c>
    </row>
    <row r="11" spans="1:5" ht="33.75" customHeight="1">
      <c r="A11" s="4" t="s">
        <v>130</v>
      </c>
      <c r="B11" s="257" t="s">
        <v>165</v>
      </c>
      <c r="C11" s="31">
        <v>-34482.1</v>
      </c>
      <c r="D11" s="31">
        <v>-19991.2</v>
      </c>
      <c r="E11" s="31">
        <v>-20080.9</v>
      </c>
    </row>
    <row r="12" spans="1:6" ht="31.5" customHeight="1">
      <c r="A12" s="4" t="s">
        <v>131</v>
      </c>
      <c r="B12" s="257" t="s">
        <v>166</v>
      </c>
      <c r="C12" s="31">
        <v>37748.8</v>
      </c>
      <c r="D12" s="259">
        <v>25390.5</v>
      </c>
      <c r="E12" s="260">
        <v>21480.4</v>
      </c>
      <c r="F12" s="261"/>
    </row>
    <row r="13" spans="1:3" ht="18.75" customHeight="1">
      <c r="A13" s="261"/>
      <c r="C13" s="1"/>
    </row>
    <row r="15" spans="1:4" s="3" customFormat="1" ht="12.75">
      <c r="A15" s="1"/>
      <c r="B15" s="1"/>
      <c r="C15" s="332"/>
      <c r="D15" s="332"/>
    </row>
    <row r="19" ht="8.25" customHeight="1"/>
    <row r="20" ht="35.25" customHeight="1"/>
    <row r="21" ht="8.25" customHeight="1"/>
    <row r="22" ht="52.5" customHeight="1"/>
    <row r="23" ht="18.75" customHeight="1"/>
    <row r="24" ht="39.75" customHeight="1"/>
    <row r="25" ht="42" customHeight="1"/>
  </sheetData>
  <sheetProtection/>
  <mergeCells count="5">
    <mergeCell ref="C15:D15"/>
    <mergeCell ref="C3:D3"/>
    <mergeCell ref="A4:E4"/>
    <mergeCell ref="A1:E1"/>
    <mergeCell ref="A2:E2"/>
  </mergeCells>
  <printOptions/>
  <pageMargins left="0.3937007874015748" right="0.1968503937007874" top="0.3937007874015748" bottom="0" header="0.5118110236220472" footer="0.5118110236220472"/>
  <pageSetup fitToHeight="15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12"/>
  <sheetViews>
    <sheetView zoomScalePageLayoutView="0" workbookViewId="0" topLeftCell="A1">
      <selection activeCell="G2" sqref="G2:K2"/>
    </sheetView>
  </sheetViews>
  <sheetFormatPr defaultColWidth="9.140625" defaultRowHeight="12.75"/>
  <cols>
    <col min="1" max="1" width="7.28125" style="0" customWidth="1"/>
    <col min="3" max="3" width="8.7109375" style="0" customWidth="1"/>
    <col min="4" max="4" width="0.5625" style="0" hidden="1" customWidth="1"/>
    <col min="7" max="7" width="5.140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333" t="s">
        <v>220</v>
      </c>
      <c r="J1" s="333"/>
      <c r="K1" s="333"/>
    </row>
    <row r="2" spans="1:11" ht="12.75">
      <c r="A2" s="1"/>
      <c r="B2" s="1"/>
      <c r="C2" s="1"/>
      <c r="D2" s="1"/>
      <c r="E2" s="1"/>
      <c r="F2" s="1"/>
      <c r="G2" s="333" t="s">
        <v>461</v>
      </c>
      <c r="H2" s="333"/>
      <c r="I2" s="333"/>
      <c r="J2" s="333"/>
      <c r="K2" s="333"/>
    </row>
    <row r="3" spans="1:11" ht="12.75">
      <c r="A3" s="1"/>
      <c r="B3" s="1"/>
      <c r="C3" s="1"/>
      <c r="D3" s="1"/>
      <c r="E3" s="1"/>
      <c r="F3" s="1"/>
      <c r="G3" s="1"/>
      <c r="H3" s="336"/>
      <c r="I3" s="337"/>
      <c r="J3" s="337"/>
      <c r="K3" s="337"/>
    </row>
    <row r="4" spans="1:11" ht="14.25" customHeight="1">
      <c r="A4" s="340" t="s">
        <v>452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</row>
    <row r="5" spans="1:11" ht="12.75">
      <c r="A5" s="340"/>
      <c r="B5" s="340"/>
      <c r="C5" s="340"/>
      <c r="D5" s="340"/>
      <c r="E5" s="340"/>
      <c r="F5" s="340"/>
      <c r="G5" s="340"/>
      <c r="H5" s="340"/>
      <c r="I5" s="340"/>
      <c r="J5" s="340"/>
      <c r="K5" s="340"/>
    </row>
    <row r="6" spans="1:11" ht="12.75">
      <c r="A6" s="338" t="s">
        <v>178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339" t="s">
        <v>172</v>
      </c>
      <c r="K7" s="339"/>
    </row>
    <row r="8" spans="1:11" ht="43.5" customHeight="1">
      <c r="A8" s="30" t="s">
        <v>173</v>
      </c>
      <c r="B8" s="342" t="s">
        <v>174</v>
      </c>
      <c r="C8" s="342"/>
      <c r="D8" s="342"/>
      <c r="E8" s="342" t="s">
        <v>100</v>
      </c>
      <c r="F8" s="342"/>
      <c r="G8" s="342"/>
      <c r="H8" s="342" t="s">
        <v>175</v>
      </c>
      <c r="I8" s="342"/>
      <c r="J8" s="342" t="s">
        <v>176</v>
      </c>
      <c r="K8" s="342"/>
    </row>
    <row r="9" spans="1:11" ht="12.75">
      <c r="A9" s="31">
        <v>0</v>
      </c>
      <c r="B9" s="341">
        <v>0</v>
      </c>
      <c r="C9" s="341"/>
      <c r="D9" s="341"/>
      <c r="E9" s="341">
        <v>0</v>
      </c>
      <c r="F9" s="341"/>
      <c r="G9" s="341"/>
      <c r="H9" s="341">
        <v>0</v>
      </c>
      <c r="I9" s="341"/>
      <c r="J9" s="341">
        <v>0</v>
      </c>
      <c r="K9" s="341"/>
    </row>
    <row r="10" spans="1:11" ht="12.75">
      <c r="A10" s="31"/>
      <c r="B10" s="341"/>
      <c r="C10" s="341"/>
      <c r="D10" s="341"/>
      <c r="E10" s="341"/>
      <c r="F10" s="341"/>
      <c r="G10" s="341"/>
      <c r="H10" s="341"/>
      <c r="I10" s="341"/>
      <c r="J10" s="341"/>
      <c r="K10" s="341"/>
    </row>
    <row r="11" spans="1:11" ht="12.75">
      <c r="A11" s="31"/>
      <c r="B11" s="341"/>
      <c r="C11" s="341"/>
      <c r="D11" s="341"/>
      <c r="E11" s="341"/>
      <c r="F11" s="341"/>
      <c r="G11" s="341"/>
      <c r="H11" s="341"/>
      <c r="I11" s="341"/>
      <c r="J11" s="341"/>
      <c r="K11" s="341"/>
    </row>
    <row r="12" spans="1:11" ht="12.75">
      <c r="A12" s="343" t="s">
        <v>177</v>
      </c>
      <c r="B12" s="343"/>
      <c r="C12" s="343"/>
      <c r="D12" s="343"/>
      <c r="E12" s="343"/>
      <c r="F12" s="343"/>
      <c r="G12" s="343"/>
      <c r="H12" s="341"/>
      <c r="I12" s="341"/>
      <c r="J12" s="341"/>
      <c r="K12" s="341"/>
    </row>
  </sheetData>
  <sheetProtection/>
  <mergeCells count="25">
    <mergeCell ref="A12:G12"/>
    <mergeCell ref="H12:I12"/>
    <mergeCell ref="J12:K12"/>
    <mergeCell ref="B10:D10"/>
    <mergeCell ref="E10:G10"/>
    <mergeCell ref="H10:I10"/>
    <mergeCell ref="J10:K10"/>
    <mergeCell ref="B11:D11"/>
    <mergeCell ref="E11:G11"/>
    <mergeCell ref="H11:I11"/>
    <mergeCell ref="J11:K11"/>
    <mergeCell ref="B8:D8"/>
    <mergeCell ref="E8:G8"/>
    <mergeCell ref="H8:I8"/>
    <mergeCell ref="J8:K8"/>
    <mergeCell ref="B9:D9"/>
    <mergeCell ref="E9:G9"/>
    <mergeCell ref="H9:I9"/>
    <mergeCell ref="J9:K9"/>
    <mergeCell ref="I1:K1"/>
    <mergeCell ref="H3:K3"/>
    <mergeCell ref="A6:K6"/>
    <mergeCell ref="J7:K7"/>
    <mergeCell ref="G2:K2"/>
    <mergeCell ref="A4:K5"/>
  </mergeCells>
  <printOptions/>
  <pageMargins left="0.7086614173228347" right="0.7086614173228347" top="0.7480314960629921" bottom="0.7480314960629921" header="0.31496062992125984" footer="0.31496062992125984"/>
  <pageSetup fitToHeight="15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32"/>
  <sheetViews>
    <sheetView zoomScalePageLayoutView="0" workbookViewId="0" topLeftCell="A1">
      <selection activeCell="D2" sqref="D2:F2"/>
    </sheetView>
  </sheetViews>
  <sheetFormatPr defaultColWidth="9.140625" defaultRowHeight="12.75"/>
  <cols>
    <col min="1" max="1" width="5.00390625" style="60" customWidth="1"/>
    <col min="2" max="2" width="17.28125" style="60" customWidth="1"/>
    <col min="3" max="3" width="12.7109375" style="60" customWidth="1"/>
    <col min="4" max="4" width="16.8515625" style="60" customWidth="1"/>
    <col min="5" max="5" width="11.8515625" style="60" customWidth="1"/>
    <col min="6" max="6" width="24.28125" style="60" customWidth="1"/>
    <col min="7" max="16384" width="9.140625" style="60" customWidth="1"/>
  </cols>
  <sheetData>
    <row r="1" spans="1:6" ht="12.75">
      <c r="A1" s="59"/>
      <c r="B1" s="59"/>
      <c r="C1" s="59"/>
      <c r="D1" s="346" t="s">
        <v>221</v>
      </c>
      <c r="E1" s="346"/>
      <c r="F1" s="347"/>
    </row>
    <row r="2" spans="1:6" ht="12.75">
      <c r="A2" s="59"/>
      <c r="B2" s="59"/>
      <c r="C2" s="59"/>
      <c r="D2" s="348" t="s">
        <v>458</v>
      </c>
      <c r="E2" s="348"/>
      <c r="F2" s="348"/>
    </row>
    <row r="3" spans="1:6" ht="12.75">
      <c r="A3" s="59"/>
      <c r="B3" s="59"/>
      <c r="C3" s="59"/>
      <c r="D3" s="349"/>
      <c r="E3" s="349"/>
      <c r="F3" s="349"/>
    </row>
    <row r="4" spans="1:6" ht="15">
      <c r="A4" s="61"/>
      <c r="B4" s="61"/>
      <c r="C4" s="61"/>
      <c r="D4" s="61"/>
      <c r="E4" s="61"/>
      <c r="F4" s="61"/>
    </row>
    <row r="5" spans="1:6" ht="15.75" customHeight="1">
      <c r="A5" s="350" t="s">
        <v>453</v>
      </c>
      <c r="B5" s="350"/>
      <c r="C5" s="350"/>
      <c r="D5" s="350"/>
      <c r="E5" s="350"/>
      <c r="F5" s="350"/>
    </row>
    <row r="6" spans="1:6" ht="33" customHeight="1">
      <c r="A6" s="351" t="s">
        <v>429</v>
      </c>
      <c r="B6" s="351"/>
      <c r="C6" s="351"/>
      <c r="D6" s="351"/>
      <c r="E6" s="351"/>
      <c r="F6" s="351"/>
    </row>
    <row r="7" spans="1:6" ht="14.25">
      <c r="A7" s="62"/>
      <c r="B7" s="62"/>
      <c r="C7" s="62"/>
      <c r="D7" s="62"/>
      <c r="E7" s="62"/>
      <c r="F7" s="62"/>
    </row>
    <row r="8" spans="1:6" ht="22.5">
      <c r="A8" s="63" t="s">
        <v>202</v>
      </c>
      <c r="B8" s="63" t="s">
        <v>203</v>
      </c>
      <c r="C8" s="63" t="s">
        <v>204</v>
      </c>
      <c r="D8" s="63" t="s">
        <v>205</v>
      </c>
      <c r="E8" s="63" t="s">
        <v>206</v>
      </c>
      <c r="F8" s="63" t="s">
        <v>207</v>
      </c>
    </row>
    <row r="9" spans="1:6" ht="14.25" customHeight="1">
      <c r="A9" s="352" t="s">
        <v>208</v>
      </c>
      <c r="B9" s="353"/>
      <c r="C9" s="353"/>
      <c r="D9" s="353"/>
      <c r="E9" s="353"/>
      <c r="F9" s="354"/>
    </row>
    <row r="10" spans="1:6" ht="52.5">
      <c r="A10" s="302">
        <v>1</v>
      </c>
      <c r="B10" s="309" t="s">
        <v>419</v>
      </c>
      <c r="C10" s="309" t="s">
        <v>420</v>
      </c>
      <c r="D10" s="309" t="s">
        <v>421</v>
      </c>
      <c r="E10" s="309">
        <v>2004</v>
      </c>
      <c r="F10" s="308">
        <v>250.7</v>
      </c>
    </row>
    <row r="11" spans="1:6" ht="14.25">
      <c r="A11" s="72"/>
      <c r="B11" s="65" t="s">
        <v>209</v>
      </c>
      <c r="C11" s="65"/>
      <c r="D11" s="65"/>
      <c r="E11" s="65"/>
      <c r="F11" s="66">
        <f>SUM(F10:F10)</f>
        <v>250.7</v>
      </c>
    </row>
    <row r="12" spans="1:6" ht="14.25">
      <c r="A12" s="352" t="s">
        <v>422</v>
      </c>
      <c r="B12" s="353"/>
      <c r="C12" s="353"/>
      <c r="D12" s="353"/>
      <c r="E12" s="353"/>
      <c r="F12" s="354"/>
    </row>
    <row r="13" spans="1:6" ht="15">
      <c r="A13" s="303">
        <v>1</v>
      </c>
      <c r="B13" s="304" t="s">
        <v>423</v>
      </c>
      <c r="C13" s="304" t="s">
        <v>423</v>
      </c>
      <c r="D13" s="304" t="s">
        <v>423</v>
      </c>
      <c r="E13" s="304" t="s">
        <v>423</v>
      </c>
      <c r="F13" s="305">
        <v>0</v>
      </c>
    </row>
    <row r="14" spans="1:6" ht="14.25">
      <c r="A14" s="304"/>
      <c r="B14" s="304" t="s">
        <v>209</v>
      </c>
      <c r="C14" s="304"/>
      <c r="D14" s="304"/>
      <c r="E14" s="304"/>
      <c r="F14" s="306">
        <v>0</v>
      </c>
    </row>
    <row r="15" spans="1:6" ht="14.25">
      <c r="A15" s="352" t="s">
        <v>424</v>
      </c>
      <c r="B15" s="353"/>
      <c r="C15" s="353"/>
      <c r="D15" s="353"/>
      <c r="E15" s="353"/>
      <c r="F15" s="354"/>
    </row>
    <row r="16" spans="1:6" ht="15">
      <c r="A16" s="303">
        <v>1</v>
      </c>
      <c r="B16" s="304" t="s">
        <v>423</v>
      </c>
      <c r="C16" s="304" t="s">
        <v>423</v>
      </c>
      <c r="D16" s="304" t="s">
        <v>423</v>
      </c>
      <c r="E16" s="304" t="s">
        <v>423</v>
      </c>
      <c r="F16" s="305">
        <v>0</v>
      </c>
    </row>
    <row r="17" spans="1:6" ht="14.25">
      <c r="A17" s="304"/>
      <c r="B17" s="304" t="s">
        <v>209</v>
      </c>
      <c r="C17" s="304"/>
      <c r="D17" s="304"/>
      <c r="E17" s="304"/>
      <c r="F17" s="307">
        <f>SUM(F14:F15)</f>
        <v>0</v>
      </c>
    </row>
    <row r="18" spans="1:6" ht="14.25">
      <c r="A18" s="344"/>
      <c r="B18" s="344"/>
      <c r="C18" s="344"/>
      <c r="D18" s="344"/>
      <c r="E18" s="344"/>
      <c r="F18" s="344"/>
    </row>
    <row r="19" spans="1:6" ht="15">
      <c r="A19" s="68"/>
      <c r="B19" s="67"/>
      <c r="C19" s="67"/>
      <c r="D19" s="67"/>
      <c r="E19" s="67"/>
      <c r="F19" s="69"/>
    </row>
    <row r="20" spans="1:6" ht="14.25">
      <c r="A20" s="67"/>
      <c r="B20" s="67"/>
      <c r="C20" s="67"/>
      <c r="D20" s="67"/>
      <c r="E20" s="67"/>
      <c r="F20" s="70"/>
    </row>
    <row r="21" spans="1:6" ht="14.25">
      <c r="A21" s="345"/>
      <c r="B21" s="345"/>
      <c r="C21" s="345"/>
      <c r="D21" s="345"/>
      <c r="E21" s="345"/>
      <c r="F21" s="345"/>
    </row>
    <row r="22" spans="1:6" ht="15">
      <c r="A22" s="68"/>
      <c r="B22" s="67"/>
      <c r="C22" s="67"/>
      <c r="D22" s="67"/>
      <c r="E22" s="67"/>
      <c r="F22" s="69"/>
    </row>
    <row r="23" spans="1:6" ht="14.25">
      <c r="A23" s="67"/>
      <c r="B23" s="67"/>
      <c r="C23" s="67"/>
      <c r="D23" s="67"/>
      <c r="E23" s="67"/>
      <c r="F23" s="71"/>
    </row>
    <row r="32" ht="12.75">
      <c r="B32" s="64"/>
    </row>
  </sheetData>
  <sheetProtection/>
  <mergeCells count="10">
    <mergeCell ref="A18:F18"/>
    <mergeCell ref="A21:F21"/>
    <mergeCell ref="D1:F1"/>
    <mergeCell ref="D2:F2"/>
    <mergeCell ref="D3:F3"/>
    <mergeCell ref="A5:F5"/>
    <mergeCell ref="A6:F6"/>
    <mergeCell ref="A9:F9"/>
    <mergeCell ref="A12:F12"/>
    <mergeCell ref="A15:F15"/>
  </mergeCells>
  <printOptions/>
  <pageMargins left="0.7086614173228347" right="0.7086614173228347" top="0.7480314960629921" bottom="0.7480314960629921" header="0.31496062992125984" footer="0.31496062992125984"/>
  <pageSetup fitToHeight="15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7"/>
  <sheetViews>
    <sheetView zoomScaleSheetLayoutView="100" zoomScalePageLayoutView="0" workbookViewId="0" topLeftCell="A1">
      <selection activeCell="C2" sqref="C2:G2"/>
    </sheetView>
  </sheetViews>
  <sheetFormatPr defaultColWidth="9.140625" defaultRowHeight="12.75"/>
  <cols>
    <col min="1" max="1" width="3.28125" style="40" customWidth="1"/>
    <col min="2" max="2" width="89.140625" style="40" customWidth="1"/>
    <col min="3" max="3" width="14.28125" style="40" customWidth="1"/>
    <col min="4" max="6" width="9.28125" style="40" bestFit="1" customWidth="1"/>
    <col min="7" max="7" width="10.57421875" style="40" customWidth="1"/>
    <col min="8" max="16384" width="9.140625" style="40" customWidth="1"/>
  </cols>
  <sheetData>
    <row r="1" spans="1:7" ht="14.25" customHeight="1">
      <c r="A1" s="57"/>
      <c r="B1" s="57"/>
      <c r="D1" s="358" t="s">
        <v>387</v>
      </c>
      <c r="E1" s="358"/>
      <c r="F1" s="358"/>
      <c r="G1" s="358"/>
    </row>
    <row r="2" spans="1:7" ht="14.25" customHeight="1">
      <c r="A2" s="57"/>
      <c r="B2" s="57"/>
      <c r="C2" s="358" t="s">
        <v>460</v>
      </c>
      <c r="D2" s="358"/>
      <c r="E2" s="358"/>
      <c r="F2" s="358"/>
      <c r="G2" s="358"/>
    </row>
    <row r="3" spans="1:7" ht="30" customHeight="1">
      <c r="A3" s="357" t="s">
        <v>457</v>
      </c>
      <c r="B3" s="357"/>
      <c r="C3" s="357"/>
      <c r="D3" s="357"/>
      <c r="E3" s="357"/>
      <c r="F3" s="357"/>
      <c r="G3" s="357"/>
    </row>
    <row r="4" spans="1:2" ht="12.75">
      <c r="A4" s="41"/>
      <c r="B4" s="41"/>
    </row>
    <row r="5" spans="1:2" ht="12.75">
      <c r="A5" s="53"/>
      <c r="B5" s="41"/>
    </row>
    <row r="6" spans="1:7" s="42" customFormat="1" ht="58.5" customHeight="1">
      <c r="A6" s="246" t="s">
        <v>202</v>
      </c>
      <c r="B6" s="240" t="s">
        <v>210</v>
      </c>
      <c r="C6" s="239" t="s">
        <v>157</v>
      </c>
      <c r="D6" s="240" t="s">
        <v>158</v>
      </c>
      <c r="E6" s="240" t="s">
        <v>159</v>
      </c>
      <c r="F6" s="241" t="s">
        <v>160</v>
      </c>
      <c r="G6" s="240" t="s">
        <v>161</v>
      </c>
    </row>
    <row r="7" spans="1:7" s="43" customFormat="1" ht="12">
      <c r="A7" s="242">
        <v>1</v>
      </c>
      <c r="B7" s="242">
        <v>2</v>
      </c>
      <c r="C7" s="243">
        <v>4</v>
      </c>
      <c r="D7" s="244">
        <v>5</v>
      </c>
      <c r="E7" s="244">
        <v>6</v>
      </c>
      <c r="F7" s="245">
        <v>7</v>
      </c>
      <c r="G7" s="244">
        <v>8</v>
      </c>
    </row>
    <row r="8" spans="1:7" s="43" customFormat="1" ht="34.5" customHeight="1">
      <c r="A8" s="242">
        <v>1</v>
      </c>
      <c r="B8" s="54" t="s">
        <v>380</v>
      </c>
      <c r="C8" s="228">
        <v>9040</v>
      </c>
      <c r="D8" s="228">
        <v>7125</v>
      </c>
      <c r="E8" s="228">
        <v>7125</v>
      </c>
      <c r="F8" s="230">
        <f>E8-D8</f>
        <v>0</v>
      </c>
      <c r="G8" s="266">
        <f>E8/D8*100</f>
        <v>100</v>
      </c>
    </row>
    <row r="9" spans="1:7" s="43" customFormat="1" ht="38.25" customHeight="1">
      <c r="A9" s="242">
        <v>2</v>
      </c>
      <c r="B9" s="54" t="s">
        <v>381</v>
      </c>
      <c r="C9" s="228">
        <v>200.7</v>
      </c>
      <c r="D9" s="228">
        <v>20.3</v>
      </c>
      <c r="E9" s="228">
        <v>19.9</v>
      </c>
      <c r="F9" s="230">
        <f aca="true" t="shared" si="0" ref="F9:F14">E9-D9</f>
        <v>-0.4</v>
      </c>
      <c r="G9" s="266">
        <f aca="true" t="shared" si="1" ref="G9:G14">E9/D9*100</f>
        <v>98</v>
      </c>
    </row>
    <row r="10" spans="1:7" s="43" customFormat="1" ht="46.5" customHeight="1">
      <c r="A10" s="242">
        <v>3</v>
      </c>
      <c r="B10" s="54" t="s">
        <v>385</v>
      </c>
      <c r="C10" s="228">
        <v>13321.6</v>
      </c>
      <c r="D10" s="228">
        <v>8136.1</v>
      </c>
      <c r="E10" s="228">
        <v>7609.5</v>
      </c>
      <c r="F10" s="230">
        <f t="shared" si="0"/>
        <v>-526.6</v>
      </c>
      <c r="G10" s="266">
        <f t="shared" si="1"/>
        <v>93.5</v>
      </c>
    </row>
    <row r="11" spans="1:7" ht="43.5" customHeight="1">
      <c r="A11" s="242">
        <v>4</v>
      </c>
      <c r="B11" s="54" t="s">
        <v>384</v>
      </c>
      <c r="C11" s="228">
        <v>790</v>
      </c>
      <c r="D11" s="228">
        <v>0</v>
      </c>
      <c r="E11" s="228">
        <v>0</v>
      </c>
      <c r="F11" s="230">
        <f t="shared" si="0"/>
        <v>0</v>
      </c>
      <c r="G11" s="266" t="e">
        <f t="shared" si="1"/>
        <v>#DIV/0!</v>
      </c>
    </row>
    <row r="12" spans="1:7" ht="38.25" customHeight="1">
      <c r="A12" s="242">
        <v>5</v>
      </c>
      <c r="B12" s="54" t="s">
        <v>383</v>
      </c>
      <c r="C12" s="228">
        <v>6822.4</v>
      </c>
      <c r="D12" s="228">
        <v>4168.8</v>
      </c>
      <c r="E12" s="228">
        <v>4118.1</v>
      </c>
      <c r="F12" s="230">
        <f t="shared" si="0"/>
        <v>-50.7</v>
      </c>
      <c r="G12" s="266">
        <f t="shared" si="1"/>
        <v>98.8</v>
      </c>
    </row>
    <row r="13" spans="1:7" ht="38.25" customHeight="1">
      <c r="A13" s="242">
        <v>6</v>
      </c>
      <c r="B13" s="54" t="s">
        <v>382</v>
      </c>
      <c r="C13" s="228">
        <v>3404.9</v>
      </c>
      <c r="D13" s="228">
        <v>1986.3</v>
      </c>
      <c r="E13" s="228">
        <v>1986.3</v>
      </c>
      <c r="F13" s="230">
        <f t="shared" si="0"/>
        <v>0</v>
      </c>
      <c r="G13" s="266">
        <f t="shared" si="1"/>
        <v>100</v>
      </c>
    </row>
    <row r="14" spans="1:7" ht="15">
      <c r="A14" s="55"/>
      <c r="B14" s="56" t="s">
        <v>211</v>
      </c>
      <c r="C14" s="238">
        <f>C8+C9+C10+C11+C12+C13</f>
        <v>33579.6</v>
      </c>
      <c r="D14" s="238">
        <f>D8+D9+D10+D12+D11+D13</f>
        <v>21436.5</v>
      </c>
      <c r="E14" s="238">
        <f>E8+E9+E10+E11+E12+E13</f>
        <v>20858.8</v>
      </c>
      <c r="F14" s="264">
        <f t="shared" si="0"/>
        <v>-577.7</v>
      </c>
      <c r="G14" s="263">
        <f t="shared" si="1"/>
        <v>97.3</v>
      </c>
    </row>
    <row r="15" spans="1:2" ht="12.75">
      <c r="A15" s="44"/>
      <c r="B15" s="44"/>
    </row>
    <row r="17" spans="1:2" ht="33" customHeight="1">
      <c r="A17" s="355"/>
      <c r="B17" s="356"/>
    </row>
  </sheetData>
  <sheetProtection/>
  <mergeCells count="4">
    <mergeCell ref="A17:B17"/>
    <mergeCell ref="A3:G3"/>
    <mergeCell ref="D1:G1"/>
    <mergeCell ref="C2:G2"/>
  </mergeCells>
  <printOptions/>
  <pageMargins left="0.4330708661417323" right="0.1968503937007874" top="0.2362204724409449" bottom="0.2755905511811024" header="0.2362204724409449" footer="0.1968503937007874"/>
  <pageSetup fitToHeight="15" fitToWidth="1"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7"/>
  <sheetViews>
    <sheetView zoomScalePageLayoutView="0" workbookViewId="0" topLeftCell="A1">
      <selection activeCell="B2" sqref="B2:G2"/>
    </sheetView>
  </sheetViews>
  <sheetFormatPr defaultColWidth="9.140625" defaultRowHeight="12.75"/>
  <cols>
    <col min="1" max="1" width="6.28125" style="47" customWidth="1"/>
    <col min="2" max="2" width="55.28125" style="47" customWidth="1"/>
    <col min="3" max="3" width="13.28125" style="47" customWidth="1"/>
    <col min="4" max="4" width="11.140625" style="47" customWidth="1"/>
    <col min="5" max="16384" width="9.140625" style="47" customWidth="1"/>
  </cols>
  <sheetData>
    <row r="1" spans="1:7" ht="15">
      <c r="A1" s="45"/>
      <c r="B1" s="58"/>
      <c r="D1" s="360" t="s">
        <v>388</v>
      </c>
      <c r="E1" s="361"/>
      <c r="F1" s="361"/>
      <c r="G1" s="361"/>
    </row>
    <row r="2" spans="1:7" ht="15">
      <c r="A2" s="45"/>
      <c r="B2" s="362" t="s">
        <v>459</v>
      </c>
      <c r="C2" s="362"/>
      <c r="D2" s="362"/>
      <c r="E2" s="362"/>
      <c r="F2" s="362"/>
      <c r="G2" s="362"/>
    </row>
    <row r="3" spans="1:2" ht="15">
      <c r="A3" s="45"/>
      <c r="B3" s="45"/>
    </row>
    <row r="4" spans="1:7" ht="35.25" customHeight="1">
      <c r="A4" s="359" t="s">
        <v>454</v>
      </c>
      <c r="B4" s="359"/>
      <c r="C4" s="359"/>
      <c r="D4" s="359"/>
      <c r="E4" s="359"/>
      <c r="F4" s="359"/>
      <c r="G4" s="359"/>
    </row>
    <row r="5" spans="1:2" ht="15">
      <c r="A5" s="45"/>
      <c r="B5" s="45"/>
    </row>
    <row r="6" spans="1:7" ht="44.25" customHeight="1">
      <c r="A6" s="48" t="s">
        <v>214</v>
      </c>
      <c r="B6" s="49" t="s">
        <v>215</v>
      </c>
      <c r="C6" s="239" t="s">
        <v>157</v>
      </c>
      <c r="D6" s="240" t="s">
        <v>158</v>
      </c>
      <c r="E6" s="240" t="s">
        <v>159</v>
      </c>
      <c r="F6" s="241" t="s">
        <v>160</v>
      </c>
      <c r="G6" s="240" t="s">
        <v>161</v>
      </c>
    </row>
    <row r="7" spans="1:7" ht="12.75" customHeight="1">
      <c r="A7" s="249">
        <v>1</v>
      </c>
      <c r="B7" s="249">
        <v>2</v>
      </c>
      <c r="C7" s="250">
        <v>4</v>
      </c>
      <c r="D7" s="251">
        <v>5</v>
      </c>
      <c r="E7" s="251">
        <v>6</v>
      </c>
      <c r="F7" s="252">
        <v>7</v>
      </c>
      <c r="G7" s="251">
        <v>8</v>
      </c>
    </row>
    <row r="8" spans="1:7" ht="20.25" customHeight="1">
      <c r="A8" s="50">
        <v>1</v>
      </c>
      <c r="B8" s="247" t="s">
        <v>218</v>
      </c>
      <c r="C8" s="253">
        <f>C9+C13</f>
        <v>9171.8</v>
      </c>
      <c r="D8" s="253">
        <f>D9+D13</f>
        <v>6059.6</v>
      </c>
      <c r="E8" s="253">
        <f>E9+E13</f>
        <v>5533.6</v>
      </c>
      <c r="F8" s="254">
        <f aca="true" t="shared" si="0" ref="F8:F16">E8-D8</f>
        <v>-526</v>
      </c>
      <c r="G8" s="255">
        <f aca="true" t="shared" si="1" ref="G8:G16">E8/D8*100</f>
        <v>91.3</v>
      </c>
    </row>
    <row r="9" spans="1:7" ht="18" customHeight="1">
      <c r="A9" s="52" t="s">
        <v>212</v>
      </c>
      <c r="B9" s="247" t="s">
        <v>216</v>
      </c>
      <c r="C9" s="253">
        <f>C10+C11+C12</f>
        <v>6013.8</v>
      </c>
      <c r="D9" s="253">
        <f>D10+D11+D12</f>
        <v>2901.6</v>
      </c>
      <c r="E9" s="253">
        <f>E10+E11+E12</f>
        <v>2901.6</v>
      </c>
      <c r="F9" s="254">
        <f t="shared" si="0"/>
        <v>0</v>
      </c>
      <c r="G9" s="255">
        <f t="shared" si="1"/>
        <v>100</v>
      </c>
    </row>
    <row r="10" spans="1:7" ht="34.5" customHeight="1">
      <c r="A10" s="52"/>
      <c r="B10" s="247" t="s">
        <v>217</v>
      </c>
      <c r="C10" s="253">
        <v>3208.4</v>
      </c>
      <c r="D10" s="253">
        <v>2302.8</v>
      </c>
      <c r="E10" s="253">
        <v>2302.8</v>
      </c>
      <c r="F10" s="254">
        <f t="shared" si="0"/>
        <v>0</v>
      </c>
      <c r="G10" s="255">
        <f t="shared" si="1"/>
        <v>100</v>
      </c>
    </row>
    <row r="11" spans="1:7" ht="18" customHeight="1">
      <c r="A11" s="52"/>
      <c r="B11" s="247" t="s">
        <v>386</v>
      </c>
      <c r="C11" s="253">
        <v>303.6</v>
      </c>
      <c r="D11" s="253">
        <v>98.8</v>
      </c>
      <c r="E11" s="253">
        <v>98.8</v>
      </c>
      <c r="F11" s="254">
        <f t="shared" si="0"/>
        <v>0</v>
      </c>
      <c r="G11" s="255">
        <f t="shared" si="1"/>
        <v>100</v>
      </c>
    </row>
    <row r="12" spans="1:7" ht="32.25" customHeight="1">
      <c r="A12" s="52"/>
      <c r="B12" s="247" t="s">
        <v>219</v>
      </c>
      <c r="C12" s="253">
        <v>2501.8</v>
      </c>
      <c r="D12" s="253">
        <v>500</v>
      </c>
      <c r="E12" s="253">
        <v>500</v>
      </c>
      <c r="F12" s="254">
        <f t="shared" si="0"/>
        <v>0</v>
      </c>
      <c r="G12" s="255">
        <f t="shared" si="1"/>
        <v>100</v>
      </c>
    </row>
    <row r="13" spans="1:7" ht="18" customHeight="1">
      <c r="A13" s="52" t="s">
        <v>447</v>
      </c>
      <c r="B13" s="247" t="s">
        <v>448</v>
      </c>
      <c r="C13" s="253">
        <f>C14+C15</f>
        <v>3158</v>
      </c>
      <c r="D13" s="253">
        <f>D14+D15</f>
        <v>3158</v>
      </c>
      <c r="E13" s="253">
        <f>E14+E15</f>
        <v>2632</v>
      </c>
      <c r="F13" s="254">
        <f t="shared" si="0"/>
        <v>-526</v>
      </c>
      <c r="G13" s="255">
        <f t="shared" si="1"/>
        <v>83.3</v>
      </c>
    </row>
    <row r="14" spans="1:7" ht="66" customHeight="1">
      <c r="A14" s="52"/>
      <c r="B14" s="247" t="s">
        <v>355</v>
      </c>
      <c r="C14" s="253">
        <v>2632</v>
      </c>
      <c r="D14" s="253">
        <v>2632</v>
      </c>
      <c r="E14" s="253">
        <v>2632</v>
      </c>
      <c r="F14" s="254">
        <f t="shared" si="0"/>
        <v>0</v>
      </c>
      <c r="G14" s="255">
        <f t="shared" si="1"/>
        <v>100</v>
      </c>
    </row>
    <row r="15" spans="1:7" ht="32.25" customHeight="1">
      <c r="A15" s="52"/>
      <c r="B15" s="247" t="s">
        <v>449</v>
      </c>
      <c r="C15" s="253">
        <v>526</v>
      </c>
      <c r="D15" s="253">
        <v>526</v>
      </c>
      <c r="E15" s="253">
        <v>0</v>
      </c>
      <c r="F15" s="254">
        <f t="shared" si="0"/>
        <v>-526</v>
      </c>
      <c r="G15" s="255">
        <f t="shared" si="1"/>
        <v>0</v>
      </c>
    </row>
    <row r="16" spans="1:7" ht="14.25">
      <c r="A16" s="51"/>
      <c r="B16" s="248" t="s">
        <v>213</v>
      </c>
      <c r="C16" s="267">
        <f>C8</f>
        <v>9171.8</v>
      </c>
      <c r="D16" s="267">
        <f>D8</f>
        <v>6059.6</v>
      </c>
      <c r="E16" s="267">
        <f>E8</f>
        <v>5533.6</v>
      </c>
      <c r="F16" s="222">
        <f t="shared" si="0"/>
        <v>-526</v>
      </c>
      <c r="G16" s="223">
        <f t="shared" si="1"/>
        <v>91.3</v>
      </c>
    </row>
    <row r="17" spans="1:2" ht="12.75">
      <c r="A17" s="46"/>
      <c r="B17" s="46"/>
    </row>
  </sheetData>
  <sheetProtection/>
  <mergeCells count="3">
    <mergeCell ref="A4:G4"/>
    <mergeCell ref="D1:G1"/>
    <mergeCell ref="B2:G2"/>
  </mergeCells>
  <printOptions/>
  <pageMargins left="0" right="0" top="0.1968503937007874" bottom="0" header="0.31496062992125984" footer="0.31496062992125984"/>
  <pageSetup fitToHeight="15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2016-10-19T10:47:58Z</cp:lastPrinted>
  <dcterms:created xsi:type="dcterms:W3CDTF">1996-10-08T23:32:33Z</dcterms:created>
  <dcterms:modified xsi:type="dcterms:W3CDTF">2016-11-02T06:24:16Z</dcterms:modified>
  <cp:category/>
  <cp:version/>
  <cp:contentType/>
  <cp:contentStatus/>
</cp:coreProperties>
</file>